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8475" windowHeight="5385" tabRatio="609" activeTab="0"/>
  </bookViews>
  <sheets>
    <sheet name="Condensed PL-31.3.2010" sheetId="1" r:id="rId1"/>
    <sheet name="Condensed BS-31.3.2010" sheetId="2" r:id="rId2"/>
    <sheet name="Condensed Equity-31.3.2010" sheetId="3" r:id="rId3"/>
    <sheet name="KLSE notes-31.3.2010" sheetId="4" r:id="rId4"/>
    <sheet name="IFS Notes-31.3.2010" sheetId="5" r:id="rId5"/>
    <sheet name="Condensed CF-31.3.2010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<sst xmlns="http://schemas.openxmlformats.org/spreadsheetml/2006/main" count="430" uniqueCount="309">
  <si>
    <t>Cumulative</t>
  </si>
  <si>
    <t>QUARTERLY REPORT</t>
  </si>
  <si>
    <t>RM'000</t>
  </si>
  <si>
    <t>(Incorporated in Malaysia)</t>
  </si>
  <si>
    <t>INDIVIDUAL QUARTER</t>
  </si>
  <si>
    <t>CUMULATIVE QUARTERS</t>
  </si>
  <si>
    <t>CURRENT</t>
  </si>
  <si>
    <t>PRECEDING</t>
  </si>
  <si>
    <t xml:space="preserve">PRECEDING </t>
  </si>
  <si>
    <t>YEAR</t>
  </si>
  <si>
    <t>CORRESPONDING</t>
  </si>
  <si>
    <t>TO-DATE</t>
  </si>
  <si>
    <t>PERIOD</t>
  </si>
  <si>
    <t>Revenue</t>
  </si>
  <si>
    <t>Operating Profit</t>
  </si>
  <si>
    <t>Depreciation and amortisation</t>
  </si>
  <si>
    <t>Interest income</t>
  </si>
  <si>
    <t>Interest expense</t>
  </si>
  <si>
    <t>Profit Before Taxation</t>
  </si>
  <si>
    <t>Less: Tax expense</t>
  </si>
  <si>
    <t>Earnings per share:</t>
  </si>
  <si>
    <t xml:space="preserve">  Basic earnings per ordinary shares (sen)</t>
  </si>
  <si>
    <t xml:space="preserve">  Diluted earnings per ordinary shares (sen)</t>
  </si>
  <si>
    <t>NA</t>
  </si>
  <si>
    <t>Note: NA denotes "Not Applicable"</t>
  </si>
  <si>
    <t>At</t>
  </si>
  <si>
    <t>Property, plant and equipment</t>
  </si>
  <si>
    <t>Investment in Associates</t>
  </si>
  <si>
    <t>Intangible assets</t>
  </si>
  <si>
    <t>Current Assets</t>
  </si>
  <si>
    <t xml:space="preserve">   Inventories</t>
  </si>
  <si>
    <t>Current Liabilities</t>
  </si>
  <si>
    <r>
      <t>QL RESOURCES BERHAD</t>
    </r>
    <r>
      <rPr>
        <b/>
        <sz val="12"/>
        <rFont val="Arial"/>
        <family val="2"/>
      </rPr>
      <t xml:space="preserve"> </t>
    </r>
    <r>
      <rPr>
        <b/>
        <vertAlign val="subscript"/>
        <sz val="12"/>
        <rFont val="Arial"/>
        <family val="2"/>
      </rPr>
      <t>(428915-X)</t>
    </r>
  </si>
  <si>
    <t>NOTES TO THE INTERIM FINANCIAL REPORT</t>
  </si>
  <si>
    <t>Basis of preparation</t>
  </si>
  <si>
    <t>Seasonal or cyclical factors</t>
  </si>
  <si>
    <t>Certain segment of the Group's business are affected by cyclical factors.</t>
  </si>
  <si>
    <t xml:space="preserve">The management considers that on a quarter to quarter basis, the demand and/or production of the </t>
  </si>
  <si>
    <t>Group's products for each of the three core activities varies and the variation in each quarters were as follows:</t>
  </si>
  <si>
    <t>(1) marine products manufacturing activities are affected by monsoon in the 4th quarter.</t>
  </si>
  <si>
    <t>(2) crude palm oil milling activities are seasonally affected by monsoon resulting in low crops in the 2nd and 4th quarters.</t>
  </si>
  <si>
    <t>(3) integrated livestock farming activities are not significantly affected in any of the quarters.</t>
  </si>
  <si>
    <t>Unusual items</t>
  </si>
  <si>
    <t>There are no unusual items during the quarter under review.</t>
  </si>
  <si>
    <t>There were no material changes in estimates during the quarter under review.</t>
  </si>
  <si>
    <t>Debts and securities</t>
  </si>
  <si>
    <t>Todate</t>
  </si>
  <si>
    <t>Segmental Information</t>
  </si>
  <si>
    <t>Turnover</t>
  </si>
  <si>
    <t>Profit before tax</t>
  </si>
  <si>
    <t xml:space="preserve">   Marine products manufacturing</t>
  </si>
  <si>
    <t xml:space="preserve">   Integrated Livestock Farming</t>
  </si>
  <si>
    <t xml:space="preserve">   Total</t>
  </si>
  <si>
    <t>The valuations of land and building have been brought forward, without amendment from the previous annual report.</t>
  </si>
  <si>
    <t>Material subsequent Event</t>
  </si>
  <si>
    <t>There were no material events subsequent to the end of current quarter that have not been reflected in the financial statements.</t>
  </si>
  <si>
    <t>Changes in composition of the Group.</t>
  </si>
  <si>
    <t>Changes in Contingent Liabilities</t>
  </si>
  <si>
    <t xml:space="preserve">    Corporate guarantee given to secure </t>
  </si>
  <si>
    <t xml:space="preserve">     banking facilities granted to subsidiaries :</t>
  </si>
  <si>
    <t>RM' million</t>
  </si>
  <si>
    <t>ADDITIONAL INFORMATION REQUIRED BY BURSA MALAYSIA SECURITIES BERHAD'S LISTING REQUIREMENTS.</t>
  </si>
  <si>
    <t>B1</t>
  </si>
  <si>
    <t xml:space="preserve">Current </t>
  </si>
  <si>
    <t>Last year</t>
  </si>
  <si>
    <t>%</t>
  </si>
  <si>
    <t xml:space="preserve">Cumulative </t>
  </si>
  <si>
    <t>quarter</t>
  </si>
  <si>
    <t>corresponding</t>
  </si>
  <si>
    <t>change</t>
  </si>
  <si>
    <t>quarters</t>
  </si>
  <si>
    <t>corresponding quarters</t>
  </si>
  <si>
    <t>last year</t>
  </si>
  <si>
    <t>Sales</t>
  </si>
  <si>
    <t xml:space="preserve">   Marine product manufacturing (MPM)</t>
  </si>
  <si>
    <t xml:space="preserve">   Integrated Livestock Farming (ILF)</t>
  </si>
  <si>
    <t>a.</t>
  </si>
  <si>
    <t>b.</t>
  </si>
  <si>
    <t>c.</t>
  </si>
  <si>
    <t>B2</t>
  </si>
  <si>
    <t>Review of current quarter performance with the preceding quarter.</t>
  </si>
  <si>
    <t xml:space="preserve"> Current quarter</t>
  </si>
  <si>
    <t xml:space="preserve"> Preceding quarter </t>
  </si>
  <si>
    <t>Activities:</t>
  </si>
  <si>
    <t>c</t>
  </si>
  <si>
    <t>B3</t>
  </si>
  <si>
    <t>B4</t>
  </si>
  <si>
    <t>Profit Forecast</t>
  </si>
  <si>
    <t>No profit forecast was published during the period under review.</t>
  </si>
  <si>
    <t>B5</t>
  </si>
  <si>
    <t>Tax expense</t>
  </si>
  <si>
    <t>Current quarter ended</t>
  </si>
  <si>
    <t>Current income tax expense</t>
  </si>
  <si>
    <t>Deferred tax expense</t>
  </si>
  <si>
    <t>The effective tax rate is lower than the statutory rate is mainly due to availability of tax incentives.</t>
  </si>
  <si>
    <t>B6</t>
  </si>
  <si>
    <t>Unquoted investments and properties</t>
  </si>
  <si>
    <t>B7</t>
  </si>
  <si>
    <t>Quoted Investments</t>
  </si>
  <si>
    <t>There were no sales or purchase of quoted investment for the quarter under review.</t>
  </si>
  <si>
    <t>Investment in quoted securities is analysed as:</t>
  </si>
  <si>
    <t xml:space="preserve">  Cost:</t>
  </si>
  <si>
    <t xml:space="preserve">  Book Value:</t>
  </si>
  <si>
    <t xml:space="preserve">  Market Value:</t>
  </si>
  <si>
    <t>B8</t>
  </si>
  <si>
    <t>Corporate Proposals</t>
  </si>
  <si>
    <t>B9</t>
  </si>
  <si>
    <t xml:space="preserve">Borrowings </t>
  </si>
  <si>
    <t xml:space="preserve">  Bank overdraft-short term (secured)</t>
  </si>
  <si>
    <t xml:space="preserve">  Bank overdraft-short term (unsecured)</t>
  </si>
  <si>
    <t xml:space="preserve">  HP Creditors-short term (unsecured)</t>
  </si>
  <si>
    <t xml:space="preserve">  HP Creditors-long term (unsecured)</t>
  </si>
  <si>
    <t xml:space="preserve">  Bankers’ acceptance-short term (secured)</t>
  </si>
  <si>
    <t xml:space="preserve">  Bankers’ acceptance-short term (unsecured)</t>
  </si>
  <si>
    <t xml:space="preserve">  Term loans-short term (secured)</t>
  </si>
  <si>
    <t xml:space="preserve">  Term loans-short term (unsecured)</t>
  </si>
  <si>
    <t xml:space="preserve">  Term loans-long term (secured)</t>
  </si>
  <si>
    <t xml:space="preserve">  Term loans-long term (unsecured)</t>
  </si>
  <si>
    <t>Total Borrowings for trade purpose</t>
  </si>
  <si>
    <t>B10</t>
  </si>
  <si>
    <t>Off Balance sheet financial instruments</t>
  </si>
  <si>
    <t xml:space="preserve">    The Group enters into forward exchange contracts as a hedge for certain contracts that are confirmed. The purpose of such hedging is to minimise losses </t>
  </si>
  <si>
    <t xml:space="preserve">    and to preserve value of confirmed contracts. There is no cash requirement for the above hedging instrument. It is the Group's </t>
  </si>
  <si>
    <t xml:space="preserve">    policy to enter into foreign currency contracts with the Group's bankers and as such the Group do not foresee any significant credit and/or market risks.</t>
  </si>
  <si>
    <t xml:space="preserve">    Assets and liabilities in foreign currencies are translated into Ringgit Malaysia at rates of exchange approximating those ruling at the transaction dates.</t>
  </si>
  <si>
    <t xml:space="preserve">    Foreign currency transactions are translated at rates ruling at the transaction dates. Foreign exchange difference are dealt with in the income statement.</t>
  </si>
  <si>
    <t xml:space="preserve">    These contracts are all short term in nature.</t>
  </si>
  <si>
    <t>B11</t>
  </si>
  <si>
    <t>Changes in Material Litigation</t>
  </si>
  <si>
    <t>B12</t>
  </si>
  <si>
    <t>Dividend</t>
  </si>
  <si>
    <t>B13</t>
  </si>
  <si>
    <t>Earnings Per Share</t>
  </si>
  <si>
    <t>The calculations of basic earnings per share were as follows:</t>
  </si>
  <si>
    <t>(a)</t>
  </si>
  <si>
    <t>Net profit attributable to ordinary shareholders(RM'000)</t>
  </si>
  <si>
    <t>(b)</t>
  </si>
  <si>
    <t xml:space="preserve">Basic Earnings per share (sen) </t>
  </si>
  <si>
    <t>B14</t>
  </si>
  <si>
    <t>Movement for the period:</t>
  </si>
  <si>
    <t xml:space="preserve">    Net profit for the period</t>
  </si>
  <si>
    <t>Review of performance for the current quarter and financial period to-date.</t>
  </si>
  <si>
    <r>
      <t xml:space="preserve">QL RESOURCES BERHAD </t>
    </r>
    <r>
      <rPr>
        <b/>
        <vertAlign val="subscript"/>
        <sz val="14"/>
        <rFont val="Arial"/>
        <family val="2"/>
      </rPr>
      <t>(428915-X)</t>
    </r>
  </si>
  <si>
    <t>Net decrease in cash and cash equivalents</t>
  </si>
  <si>
    <t>Dividends</t>
  </si>
  <si>
    <t>Cumulative period</t>
  </si>
  <si>
    <t xml:space="preserve">    There were no changes in material litigation at the date of this report.</t>
  </si>
  <si>
    <t xml:space="preserve">   There were no material disposal of unquoted investments and/or properties during quarter under review.</t>
  </si>
  <si>
    <t>There were no material changes in the composition of the Group in the current quarter.</t>
  </si>
  <si>
    <t>Goodwill on Consolidation</t>
  </si>
  <si>
    <t>Number of ordinary shares in issue ('000)-weighted average</t>
  </si>
  <si>
    <t>Net Assets per share (RM)</t>
  </si>
  <si>
    <t>Deferred tax asset</t>
  </si>
  <si>
    <t>ASSETS</t>
  </si>
  <si>
    <t>Investment properties</t>
  </si>
  <si>
    <t>Biological assets</t>
  </si>
  <si>
    <t xml:space="preserve">   Biological assets</t>
  </si>
  <si>
    <t>Total Assets</t>
  </si>
  <si>
    <t>EQUITY AND LIABILITIES</t>
  </si>
  <si>
    <t>Equity attributable to shareholders of the Company</t>
  </si>
  <si>
    <t>Total Equity</t>
  </si>
  <si>
    <t>Non-current liabilities</t>
  </si>
  <si>
    <t>Total Liabilities</t>
  </si>
  <si>
    <t>Total equity and liabilities</t>
  </si>
  <si>
    <t>Equity</t>
  </si>
  <si>
    <t xml:space="preserve">  Share Capital</t>
  </si>
  <si>
    <t xml:space="preserve">  Reserves</t>
  </si>
  <si>
    <t xml:space="preserve">  Minority interests</t>
  </si>
  <si>
    <t xml:space="preserve">  Deferred tax liabilities</t>
  </si>
  <si>
    <t xml:space="preserve"> Payables</t>
  </si>
  <si>
    <t xml:space="preserve"> Short term borrowings</t>
  </si>
  <si>
    <t xml:space="preserve"> Taxation</t>
  </si>
  <si>
    <t>Share of profit of associate (net)</t>
  </si>
  <si>
    <t>Number of shares in issue ('000)</t>
  </si>
  <si>
    <t>Profit for the period</t>
  </si>
  <si>
    <t>Attributable to:</t>
  </si>
  <si>
    <t>Shareholders of the Company</t>
  </si>
  <si>
    <t>Minority interests</t>
  </si>
  <si>
    <t xml:space="preserve">The interim financial statements of the Group have been prepared in accordance with the requirements of </t>
  </si>
  <si>
    <t>FRS 134 - Interim Financial Reporting and Chapter 9, Part K of the Listing Requirements of Bursa Malaysia Securities Berhad.</t>
  </si>
  <si>
    <t>The accounting policies and methods of computation used in the preparation of the interim financial statements are consistent</t>
  </si>
  <si>
    <t xml:space="preserve">          Additions</t>
  </si>
  <si>
    <t>Attributable to shareholders of the Company</t>
  </si>
  <si>
    <t>Retained Profit</t>
  </si>
  <si>
    <t>Share Capital</t>
  </si>
  <si>
    <t>Minority Interests</t>
  </si>
  <si>
    <t>Other long term investments</t>
  </si>
  <si>
    <t>the accompanying explanatory notes attached to the interim financial statements.</t>
  </si>
  <si>
    <t>Net cash from operating activities</t>
  </si>
  <si>
    <t>Net cash used in investing activities</t>
  </si>
  <si>
    <t>Net cash used in financing activities</t>
  </si>
  <si>
    <t>There were no corporate proposals announced but not completed at the date of issue of this report.</t>
  </si>
  <si>
    <t xml:space="preserve">   Trade receivables</t>
  </si>
  <si>
    <t>Audited</t>
  </si>
  <si>
    <t>Prepaid lease payments</t>
  </si>
  <si>
    <t>Total non-current assets</t>
  </si>
  <si>
    <t xml:space="preserve">   Current tax assets</t>
  </si>
  <si>
    <t xml:space="preserve">   Cash and cash equivalents</t>
  </si>
  <si>
    <t>Unaudited</t>
  </si>
  <si>
    <t xml:space="preserve">   Other receivables,deposits and prepayments</t>
  </si>
  <si>
    <t>% increase</t>
  </si>
  <si>
    <t>against last period</t>
  </si>
  <si>
    <t xml:space="preserve">   Palm Oil Activities (POA)</t>
  </si>
  <si>
    <t xml:space="preserve"> Preceding quarter</t>
  </si>
  <si>
    <t xml:space="preserve">   Palm Oil Activities</t>
  </si>
  <si>
    <t>(Effective tax rate)</t>
  </si>
  <si>
    <t>(% against PBT)</t>
  </si>
  <si>
    <t>Treasury Shares</t>
  </si>
  <si>
    <t>Share Premium</t>
  </si>
  <si>
    <t>Exchange Translation Reserve</t>
  </si>
  <si>
    <t>Share buyback</t>
  </si>
  <si>
    <t>Based on number of shares:('000)</t>
  </si>
  <si>
    <t>Nature and amount of changes in estimates</t>
  </si>
  <si>
    <t>i)</t>
  </si>
  <si>
    <t>were financed by internally generated funds. The repurchased shares are held as treasury shares in accordance with the requirements of S67A (as amended) of CA 1965.</t>
  </si>
  <si>
    <t>There are no issuance, cancellation, repurchase, resale and repayment of debt and equity securities during the quarter under review except for the followings:</t>
  </si>
  <si>
    <t>The Condensed Consolidated Balance Sheet should be read in conjunction with the Annual Financial Report for year ended 31 March 2009 and</t>
  </si>
  <si>
    <t>31.3.2009</t>
  </si>
  <si>
    <t>1.4.2009 TO</t>
  </si>
  <si>
    <t>The Condensed Consolidated Income Statements should be read in conjunction with the Annual Financial Report for year ended 31 March 2009.</t>
  </si>
  <si>
    <t xml:space="preserve">with those used in the preparation of the financial statements for the financial year ended 31 March 2009. </t>
  </si>
  <si>
    <t>A1.</t>
  </si>
  <si>
    <t>A2.</t>
  </si>
  <si>
    <t>On an overall basis therefore, the group's performance varies seasonally and maybe affected by unusual and unforeseen events affecting each of the core activities.</t>
  </si>
  <si>
    <t>Based on past 8 years quarterly data, our seasonal earnings index is as follows:</t>
  </si>
  <si>
    <t>Q1</t>
  </si>
  <si>
    <t>April to June</t>
  </si>
  <si>
    <t>Q2</t>
  </si>
  <si>
    <t>July to September</t>
  </si>
  <si>
    <t>Q3</t>
  </si>
  <si>
    <t>October to December</t>
  </si>
  <si>
    <t>Q4</t>
  </si>
  <si>
    <t>January to March</t>
  </si>
  <si>
    <t>A3.</t>
  </si>
  <si>
    <t>A4.</t>
  </si>
  <si>
    <t>A5.</t>
  </si>
  <si>
    <t>A6.</t>
  </si>
  <si>
    <t>Dividend Paid</t>
  </si>
  <si>
    <t>There were no dividend paid during the current quarter under review.</t>
  </si>
  <si>
    <t>A7.</t>
  </si>
  <si>
    <t>A8.</t>
  </si>
  <si>
    <t>A9.</t>
  </si>
  <si>
    <t>A10.</t>
  </si>
  <si>
    <t>A11.</t>
  </si>
  <si>
    <r>
      <t xml:space="preserve">QL RESOURCES BERHAD </t>
    </r>
    <r>
      <rPr>
        <b/>
        <vertAlign val="subscript"/>
        <sz val="16"/>
        <rFont val="Comic Sans MS"/>
        <family val="4"/>
      </rPr>
      <t>(428915-X)</t>
    </r>
  </si>
  <si>
    <t xml:space="preserve">          At 1.4.2009</t>
  </si>
  <si>
    <t>Cash and cash equivalents at 1.4.2009</t>
  </si>
  <si>
    <t>At 1.4.2009</t>
  </si>
  <si>
    <t xml:space="preserve">  Long term borrowings (LT Debts/Total Equity)</t>
  </si>
  <si>
    <t>28 days</t>
  </si>
  <si>
    <t>39 days</t>
  </si>
  <si>
    <t>The Condensed Consolidated Statements of Changes in Equity should be read in conjunction with the Annual Financial Report for year ended 31 March 2009 and</t>
  </si>
  <si>
    <t>The Condensed Consolidated Cash Flow Statement should be read in conjunction with the Annual Financial Report for year ended 31 March 2009 and</t>
  </si>
  <si>
    <t>31.12.2009</t>
  </si>
  <si>
    <r>
      <t xml:space="preserve">QL RESOURCES BERHAD </t>
    </r>
    <r>
      <rPr>
        <vertAlign val="subscript"/>
        <sz val="14"/>
        <rFont val="Arial"/>
        <family val="2"/>
      </rPr>
      <t>(428915-X)</t>
    </r>
  </si>
  <si>
    <t>31.12.2010</t>
  </si>
  <si>
    <t xml:space="preserve">    Net gains/(expenses) recognised</t>
  </si>
  <si>
    <t>Cumulatively, sales increased marginally for the same reason.</t>
  </si>
  <si>
    <t>Disclosure of audit report qualification</t>
  </si>
  <si>
    <t>There was no qualification in the audit report of preceding annual financial statements.</t>
  </si>
  <si>
    <t>INTERIM FINANCIAL REPORT FOR THE 4TH QUARTER ENDED 31.3.2010</t>
  </si>
  <si>
    <t xml:space="preserve">     1.1.2010 to</t>
  </si>
  <si>
    <t>31.3.2010</t>
  </si>
  <si>
    <t xml:space="preserve">     1.1.2009 to</t>
  </si>
  <si>
    <t>CONDENSED CONSOLIDATED INCOME STATEMENTS FOR THE PERIOD ENDED 31.3.2010</t>
  </si>
  <si>
    <t>4TH QUARTER</t>
  </si>
  <si>
    <t>1.1.2010 TO</t>
  </si>
  <si>
    <t>1.1.2009 TO</t>
  </si>
  <si>
    <t>CONDENSED CONSOLIDATED BALANCE SHEETS AT 31ST MARCH 2010</t>
  </si>
  <si>
    <t>40 days</t>
  </si>
  <si>
    <t>Commentary on Prospects for the next quarter to 30th June 2010.</t>
  </si>
  <si>
    <t>Performance for the first quarter is expected to be satisfactory.</t>
  </si>
  <si>
    <t>The directors are optimistic on the Group's performance for the quarter ending 30.6.2010.</t>
  </si>
  <si>
    <t>CONDENSED CONSOLIDATED STATEMENTS OF CHANGES IN EQUITY FOR THE PERIOD ENDED 31ST MARCH 2010</t>
  </si>
  <si>
    <t xml:space="preserve">Shares issued </t>
  </si>
  <si>
    <t>Bonus issue</t>
  </si>
  <si>
    <t>Repurchased a total of 201,800 ordinary shares of its issued share capital from the open market during the current financial quarter at an average cost</t>
  </si>
  <si>
    <t>of RM3.46 per share. The total consideration paid for share buy-back, including transaction costs during the current financial quarter amounted to RM699,073 and</t>
  </si>
  <si>
    <t>Segment information in respect of the Group's business segments for the 4th quarter ended 31.3.2010</t>
  </si>
  <si>
    <t>CONDENSED CONSOLIDATED CASH FLOW STATEMENT FOR THE PERIOD ENDED 31ST MARCH 2010</t>
  </si>
  <si>
    <t>Year ended 31.3.2010</t>
  </si>
  <si>
    <t>Year ended 31.3.2009</t>
  </si>
  <si>
    <t xml:space="preserve">    As at 31.3.2010, the Group has hedged outstanding foreign currency contracts amounting to USD24 million (RM 80.8 million).</t>
  </si>
  <si>
    <t>Cumulatively, sales improved 10% for the same reason.</t>
  </si>
  <si>
    <t>Cumulatively, earnings improved 23% for the same reasons.</t>
  </si>
  <si>
    <t>At 31.3.2010</t>
  </si>
  <si>
    <t xml:space="preserve">          At 31.3.2010</t>
  </si>
  <si>
    <t>Cash and cash equivalents at 31.3.2010</t>
  </si>
  <si>
    <t>MPM's current quarter sales increased 22% against corresponding quarter due to regional improvement in economy and therefore resulting in improvement of overall marine products sales and prices.</t>
  </si>
  <si>
    <t>Earnings for the current quarter increased significantly due to improved margins from all the marine products especially fishmeal and surimi.</t>
  </si>
  <si>
    <t>CPO prices increased 36% and FFB (Fresh Fruit Bunches) processed improved 32% against corresponding quarter respectively.</t>
  </si>
  <si>
    <t>POA's current quarter sales increased 77% against corresponding quarter mainly due to higher CPO price and higher volume of FFB processed (Current: RM2,512 vs Corresponding: RM1,837).</t>
  </si>
  <si>
    <t>higher interest cost incurred in Indonesian plantation development.</t>
  </si>
  <si>
    <t>ILF's current quarter sales increased 10% against preceding quarter due to higher volume of raw material traded.</t>
  </si>
  <si>
    <t>Earnings however reduced 19% as last quarter is traditionally a weaker quarter due to monsoonal effect.</t>
  </si>
  <si>
    <t>POA's current quarter sales increased 27% against preceding quarter mainly due to higher CPO price and higher volume of FFB processed (Current qtr:RM2512 vs Preceding qtr:RM2222).</t>
  </si>
  <si>
    <t>POA's current quarter earnings however decreased 3% due to lower contribution from own estates (cyclical low crop) and aggressive pricing purchase of FFB.</t>
  </si>
  <si>
    <t>MPM's current quarter sales increased marginally against preceding quarter due to higher unit product prices but lower volume sold due to seasonal factor.</t>
  </si>
  <si>
    <t>On a cumulative basis, earnings decreased 27% against last year due to lower milling margins and lower contribution from own estates in the first half of the financial year as well as</t>
  </si>
  <si>
    <t>ILF's current quarter sales increased 19% against corresponding quarter due to higher volume of farm products and animal feed raw material traded.</t>
  </si>
  <si>
    <t>Current and cumulative earnings increased 29% and 34% respectively against corresponding quarters due to improved margins from raw material trade and farm products.</t>
  </si>
  <si>
    <t>Bonus issue expenses</t>
  </si>
  <si>
    <t>31 days</t>
  </si>
  <si>
    <t xml:space="preserve">     1.4.2009 to</t>
  </si>
  <si>
    <t xml:space="preserve">     1.4.2008 to</t>
  </si>
  <si>
    <t xml:space="preserve">     1.10.2009 to</t>
  </si>
  <si>
    <t>Earnings decreased 6% against preceding quarter due to reduction in margins of integrated livestock activities.</t>
  </si>
  <si>
    <t>The directors are recommending a proposed final dividend of 7.5 sen  per ordinary share of RM0.50 each in respect of the year ended 31.3.2010 subject to the approval at the forthcoming Annual General Meeting.</t>
  </si>
  <si>
    <t>Earnings however decreased 24% due to aggressive pricing of FFB purchased.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</si>
</sst>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_);\(#,##0.0\)"/>
    <numFmt numFmtId="166" formatCode="0.0%"/>
    <numFmt numFmtId="167" formatCode="#,##0.000_);\(#,##0.000\)"/>
    <numFmt numFmtId="168" formatCode="_-* #,##0_-;\-* #,##0_-;_-* &quot;-&quot;??_-;_-@_-"/>
    <numFmt numFmtId="169" formatCode="_(* #,##0_);_(* \(#,##0\);_(* &quot;-&quot;??_);_(@_)"/>
    <numFmt numFmtId="170" formatCode="_(* #,##0.000_);_(* \(#,##0.000\);_(* &quot;-&quot;??_);_(@_)"/>
    <numFmt numFmtId="171" formatCode="_-* #,##0.000_-;\-* #,##0.000_-;_-* &quot;-&quot;??_-;_-@_-"/>
    <numFmt numFmtId="172" formatCode="_-* #,##0.0000_-;\-* #,##0.0000_-;_-* &quot;-&quot;??_-;_-@_-"/>
    <numFmt numFmtId="173" formatCode="_(* #,##0_);_(* \(#,##0\);_(* &quot;-&quot;????????_);_(@_)"/>
    <numFmt numFmtId="174" formatCode="_(* #,##0.0_);_(* \(#,##0.0\);_(* &quot;-&quot;??_);_(@_)"/>
    <numFmt numFmtId="175" formatCode="_(* #,##0.0000_);_(* \(#,##0.0000\);_(* &quot;-&quot;????_);_(@_)"/>
    <numFmt numFmtId="176" formatCode="_-* #,##0.00000_-;\-* #,##0.00000_-;_-* &quot;-&quot;??_-;_-@_-"/>
    <numFmt numFmtId="177" formatCode="_-* #,##0.000000_-;\-* #,##0.000000_-;_-* &quot;-&quot;??_-;_-@_-"/>
    <numFmt numFmtId="178" formatCode="_-* #,##0.0000000_-;\-* #,##0.0000000_-;_-* &quot;-&quot;??_-;_-@_-"/>
    <numFmt numFmtId="179" formatCode="_-* #,##0.0_-;\-* #,##0.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00"/>
    <numFmt numFmtId="185" formatCode="_(* #,##0.0000_);_(* \(#,##0.0000\);_(* &quot;-&quot;??_);_(@_)"/>
    <numFmt numFmtId="186" formatCode="0.000%"/>
    <numFmt numFmtId="187" formatCode="0.000"/>
  </numFmts>
  <fonts count="44">
    <font>
      <sz val="10"/>
      <name val="Arial"/>
      <family val="0"/>
    </font>
    <font>
      <sz val="8"/>
      <name val="Arial"/>
      <family val="0"/>
    </font>
    <font>
      <sz val="14"/>
      <name val="Times New Roman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Times New Roman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0"/>
    </font>
    <font>
      <b/>
      <vertAlign val="subscript"/>
      <sz val="12"/>
      <name val="Arial"/>
      <family val="2"/>
    </font>
    <font>
      <b/>
      <i/>
      <sz val="11"/>
      <name val="Times New Roman"/>
      <family val="1"/>
    </font>
    <font>
      <u val="singleAccounting"/>
      <sz val="11"/>
      <name val="Times New Roman"/>
      <family val="0"/>
    </font>
    <font>
      <u val="doubleAccounting"/>
      <sz val="11"/>
      <name val="Times New Roman"/>
      <family val="0"/>
    </font>
    <font>
      <b/>
      <sz val="10"/>
      <name val="Times New Roman"/>
      <family val="1"/>
    </font>
    <font>
      <u val="doubleAccounting"/>
      <sz val="10"/>
      <name val="Arial"/>
      <family val="2"/>
    </font>
    <font>
      <i/>
      <sz val="11"/>
      <name val="Times New Roman"/>
      <family val="1"/>
    </font>
    <font>
      <b/>
      <vertAlign val="subscript"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Accounting"/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Comic Sans MS"/>
      <family val="4"/>
    </font>
    <font>
      <sz val="10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b/>
      <vertAlign val="subscript"/>
      <sz val="16"/>
      <name val="Comic Sans MS"/>
      <family val="4"/>
    </font>
    <font>
      <b/>
      <sz val="16"/>
      <name val="Comic Sans MS"/>
      <family val="4"/>
    </font>
    <font>
      <sz val="14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u val="singleAccounting"/>
      <sz val="11"/>
      <name val="Comic Sans MS"/>
      <family val="4"/>
    </font>
    <font>
      <sz val="11"/>
      <name val="Comic Sans MS"/>
      <family val="4"/>
    </font>
    <font>
      <b/>
      <i/>
      <sz val="11"/>
      <name val="Comic Sans MS"/>
      <family val="4"/>
    </font>
    <font>
      <u val="doubleAccounting"/>
      <sz val="11"/>
      <name val="Arial"/>
      <family val="2"/>
    </font>
    <font>
      <b/>
      <u val="doubleAccounting"/>
      <sz val="11"/>
      <name val="Times New Roman"/>
      <family val="0"/>
    </font>
    <font>
      <vertAlign val="subscript"/>
      <sz val="14"/>
      <name val="Arial"/>
      <family val="2"/>
    </font>
    <font>
      <b/>
      <u val="doubleAccounting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43" fontId="10" fillId="0" borderId="0" xfId="15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10" fillId="0" borderId="0" xfId="15" applyNumberFormat="1" applyAlignment="1">
      <alignment/>
    </xf>
    <xf numFmtId="37" fontId="10" fillId="0" borderId="0" xfId="15" applyNumberFormat="1" applyAlignment="1">
      <alignment/>
    </xf>
    <xf numFmtId="168" fontId="0" fillId="0" borderId="0" xfId="0" applyNumberFormat="1" applyAlignment="1">
      <alignment/>
    </xf>
    <xf numFmtId="0" fontId="10" fillId="0" borderId="0" xfId="0" applyFont="1" applyAlignment="1">
      <alignment/>
    </xf>
    <xf numFmtId="168" fontId="18" fillId="0" borderId="0" xfId="15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168" fontId="10" fillId="0" borderId="0" xfId="15" applyNumberFormat="1" applyAlignment="1">
      <alignment horizont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8" fontId="18" fillId="0" borderId="2" xfId="15" applyNumberFormat="1" applyFont="1" applyBorder="1" applyAlignment="1">
      <alignment/>
    </xf>
    <xf numFmtId="168" fontId="19" fillId="0" borderId="2" xfId="15" applyNumberFormat="1" applyFont="1" applyBorder="1" applyAlignment="1">
      <alignment/>
    </xf>
    <xf numFmtId="168" fontId="18" fillId="0" borderId="2" xfId="15" applyNumberFormat="1" applyFont="1" applyBorder="1" applyAlignment="1">
      <alignment/>
    </xf>
    <xf numFmtId="169" fontId="18" fillId="0" borderId="10" xfId="0" applyNumberFormat="1" applyFont="1" applyBorder="1" applyAlignment="1">
      <alignment/>
    </xf>
    <xf numFmtId="168" fontId="19" fillId="0" borderId="8" xfId="15" applyNumberFormat="1" applyFont="1" applyBorder="1" applyAlignment="1">
      <alignment/>
    </xf>
    <xf numFmtId="0" fontId="0" fillId="0" borderId="0" xfId="0" applyBorder="1" applyAlignment="1">
      <alignment/>
    </xf>
    <xf numFmtId="168" fontId="19" fillId="0" borderId="0" xfId="15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/>
    </xf>
    <xf numFmtId="168" fontId="19" fillId="0" borderId="4" xfId="15" applyNumberFormat="1" applyFont="1" applyBorder="1" applyAlignment="1">
      <alignment/>
    </xf>
    <xf numFmtId="9" fontId="10" fillId="0" borderId="8" xfId="21" applyFont="1" applyBorder="1" applyAlignment="1">
      <alignment horizontal="center"/>
    </xf>
    <xf numFmtId="168" fontId="10" fillId="0" borderId="8" xfId="15" applyNumberFormat="1" applyFont="1" applyBorder="1" applyAlignment="1">
      <alignment/>
    </xf>
    <xf numFmtId="169" fontId="10" fillId="0" borderId="11" xfId="0" applyNumberFormat="1" applyFont="1" applyBorder="1" applyAlignment="1">
      <alignment/>
    </xf>
    <xf numFmtId="168" fontId="10" fillId="0" borderId="11" xfId="15" applyNumberFormat="1" applyFont="1" applyBorder="1" applyAlignment="1">
      <alignment horizontal="center"/>
    </xf>
    <xf numFmtId="168" fontId="10" fillId="0" borderId="0" xfId="15" applyNumberFormat="1" applyFont="1" applyBorder="1" applyAlignment="1">
      <alignment/>
    </xf>
    <xf numFmtId="169" fontId="10" fillId="0" borderId="0" xfId="0" applyNumberFormat="1" applyFont="1" applyBorder="1" applyAlignment="1">
      <alignment/>
    </xf>
    <xf numFmtId="168" fontId="10" fillId="0" borderId="0" xfId="15" applyNumberFormat="1" applyFont="1" applyBorder="1" applyAlignment="1">
      <alignment horizontal="center"/>
    </xf>
    <xf numFmtId="169" fontId="21" fillId="0" borderId="0" xfId="15" applyNumberFormat="1" applyFont="1" applyBorder="1" applyAlignment="1">
      <alignment/>
    </xf>
    <xf numFmtId="0" fontId="3" fillId="0" borderId="0" xfId="0" applyFont="1" applyAlignment="1">
      <alignment horizontal="justify"/>
    </xf>
    <xf numFmtId="0" fontId="4" fillId="0" borderId="12" xfId="0" applyFont="1" applyBorder="1" applyAlignment="1">
      <alignment horizontal="center"/>
    </xf>
    <xf numFmtId="169" fontId="10" fillId="0" borderId="0" xfId="15" applyNumberFormat="1" applyAlignment="1">
      <alignment horizontal="center"/>
    </xf>
    <xf numFmtId="169" fontId="18" fillId="0" borderId="0" xfId="0" applyNumberFormat="1" applyFont="1" applyAlignment="1">
      <alignment/>
    </xf>
    <xf numFmtId="173" fontId="18" fillId="0" borderId="0" xfId="15" applyNumberFormat="1" applyFont="1" applyAlignment="1">
      <alignment/>
    </xf>
    <xf numFmtId="168" fontId="18" fillId="0" borderId="0" xfId="0" applyNumberFormat="1" applyFont="1" applyAlignment="1">
      <alignment/>
    </xf>
    <xf numFmtId="168" fontId="18" fillId="0" borderId="0" xfId="15" applyNumberFormat="1" applyFont="1" applyAlignment="1">
      <alignment/>
    </xf>
    <xf numFmtId="0" fontId="20" fillId="0" borderId="0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2" fillId="0" borderId="0" xfId="0" applyFont="1" applyAlignment="1">
      <alignment horizontal="left"/>
    </xf>
    <xf numFmtId="168" fontId="10" fillId="0" borderId="0" xfId="15" applyNumberFormat="1" applyFont="1" applyAlignment="1">
      <alignment/>
    </xf>
    <xf numFmtId="0" fontId="2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justify"/>
    </xf>
    <xf numFmtId="37" fontId="0" fillId="0" borderId="0" xfId="0" applyNumberFormat="1" applyAlignment="1">
      <alignment horizontal="center"/>
    </xf>
    <xf numFmtId="43" fontId="10" fillId="0" borderId="13" xfId="15" applyFont="1" applyBorder="1" applyAlignment="1">
      <alignment/>
    </xf>
    <xf numFmtId="0" fontId="22" fillId="0" borderId="0" xfId="0" applyFont="1" applyAlignment="1">
      <alignment/>
    </xf>
    <xf numFmtId="37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37" fontId="2" fillId="0" borderId="0" xfId="15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15" xfId="0" applyNumberFormat="1" applyFont="1" applyBorder="1" applyAlignment="1">
      <alignment horizontal="center"/>
    </xf>
    <xf numFmtId="39" fontId="2" fillId="0" borderId="0" xfId="0" applyNumberFormat="1" applyFont="1" applyAlignment="1">
      <alignment/>
    </xf>
    <xf numFmtId="41" fontId="0" fillId="0" borderId="0" xfId="0" applyNumberFormat="1" applyAlignment="1">
      <alignment/>
    </xf>
    <xf numFmtId="169" fontId="0" fillId="0" borderId="0" xfId="15" applyNumberFormat="1" applyAlignment="1">
      <alignment/>
    </xf>
    <xf numFmtId="0" fontId="13" fillId="0" borderId="5" xfId="0" applyFont="1" applyBorder="1" applyAlignment="1">
      <alignment horizontal="center"/>
    </xf>
    <xf numFmtId="168" fontId="10" fillId="0" borderId="15" xfId="1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169" fontId="0" fillId="0" borderId="0" xfId="0" applyNumberFormat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68" fontId="9" fillId="0" borderId="0" xfId="0" applyNumberFormat="1" applyFont="1" applyAlignment="1">
      <alignment/>
    </xf>
    <xf numFmtId="37" fontId="9" fillId="0" borderId="0" xfId="0" applyNumberFormat="1" applyFont="1" applyAlignment="1">
      <alignment/>
    </xf>
    <xf numFmtId="169" fontId="9" fillId="0" borderId="0" xfId="15" applyNumberFormat="1" applyFont="1" applyAlignment="1">
      <alignment/>
    </xf>
    <xf numFmtId="169" fontId="18" fillId="0" borderId="0" xfId="15" applyNumberFormat="1" applyFont="1" applyAlignment="1">
      <alignment/>
    </xf>
    <xf numFmtId="37" fontId="2" fillId="0" borderId="12" xfId="0" applyNumberFormat="1" applyFont="1" applyBorder="1" applyAlignment="1">
      <alignment horizontal="center"/>
    </xf>
    <xf numFmtId="169" fontId="0" fillId="0" borderId="15" xfId="15" applyNumberFormat="1" applyBorder="1" applyAlignment="1">
      <alignment/>
    </xf>
    <xf numFmtId="0" fontId="4" fillId="0" borderId="8" xfId="0" applyFont="1" applyBorder="1" applyAlignment="1">
      <alignment horizontal="center" wrapText="1"/>
    </xf>
    <xf numFmtId="169" fontId="10" fillId="0" borderId="9" xfId="0" applyNumberFormat="1" applyFont="1" applyBorder="1" applyAlignment="1">
      <alignment horizontal="center"/>
    </xf>
    <xf numFmtId="169" fontId="10" fillId="0" borderId="0" xfId="15" applyNumberFormat="1" applyAlignment="1">
      <alignment/>
    </xf>
    <xf numFmtId="0" fontId="15" fillId="0" borderId="0" xfId="0" applyFont="1" applyAlignment="1">
      <alignment/>
    </xf>
    <xf numFmtId="0" fontId="15" fillId="0" borderId="8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13" fillId="0" borderId="5" xfId="0" applyFont="1" applyBorder="1" applyAlignment="1">
      <alignment/>
    </xf>
    <xf numFmtId="0" fontId="13" fillId="0" borderId="2" xfId="0" applyFont="1" applyBorder="1" applyAlignment="1">
      <alignment/>
    </xf>
    <xf numFmtId="14" fontId="13" fillId="0" borderId="16" xfId="0" applyNumberFormat="1" applyFont="1" applyBorder="1" applyAlignment="1">
      <alignment horizontal="center"/>
    </xf>
    <xf numFmtId="14" fontId="13" fillId="0" borderId="2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5" xfId="0" applyFont="1" applyBorder="1" applyAlignment="1">
      <alignment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/>
    </xf>
    <xf numFmtId="168" fontId="15" fillId="0" borderId="2" xfId="0" applyNumberFormat="1" applyFont="1" applyBorder="1" applyAlignment="1">
      <alignment/>
    </xf>
    <xf numFmtId="168" fontId="15" fillId="0" borderId="2" xfId="15" applyNumberFormat="1" applyFont="1" applyBorder="1" applyAlignment="1">
      <alignment/>
    </xf>
    <xf numFmtId="37" fontId="15" fillId="0" borderId="2" xfId="15" applyNumberFormat="1" applyFont="1" applyBorder="1" applyAlignment="1">
      <alignment/>
    </xf>
    <xf numFmtId="169" fontId="15" fillId="0" borderId="2" xfId="15" applyNumberFormat="1" applyFont="1" applyBorder="1" applyAlignment="1">
      <alignment/>
    </xf>
    <xf numFmtId="169" fontId="26" fillId="0" borderId="2" xfId="15" applyNumberFormat="1" applyFont="1" applyBorder="1" applyAlignment="1">
      <alignment/>
    </xf>
    <xf numFmtId="168" fontId="15" fillId="0" borderId="17" xfId="15" applyNumberFormat="1" applyFont="1" applyBorder="1" applyAlignment="1">
      <alignment/>
    </xf>
    <xf numFmtId="169" fontId="15" fillId="0" borderId="18" xfId="15" applyNumberFormat="1" applyFont="1" applyBorder="1" applyAlignment="1">
      <alignment/>
    </xf>
    <xf numFmtId="168" fontId="15" fillId="0" borderId="18" xfId="0" applyNumberFormat="1" applyFont="1" applyBorder="1" applyAlignment="1">
      <alignment/>
    </xf>
    <xf numFmtId="0" fontId="15" fillId="0" borderId="18" xfId="0" applyFont="1" applyBorder="1" applyAlignment="1">
      <alignment horizontal="right"/>
    </xf>
    <xf numFmtId="168" fontId="15" fillId="0" borderId="18" xfId="0" applyNumberFormat="1" applyFont="1" applyBorder="1" applyAlignment="1">
      <alignment horizontal="right"/>
    </xf>
    <xf numFmtId="0" fontId="15" fillId="0" borderId="4" xfId="0" applyFont="1" applyBorder="1" applyAlignment="1">
      <alignment horizontal="center"/>
    </xf>
    <xf numFmtId="0" fontId="15" fillId="0" borderId="4" xfId="0" applyFont="1" applyBorder="1" applyAlignment="1">
      <alignment/>
    </xf>
    <xf numFmtId="168" fontId="15" fillId="0" borderId="4" xfId="0" applyNumberFormat="1" applyFont="1" applyBorder="1" applyAlignment="1">
      <alignment horizontal="center"/>
    </xf>
    <xf numFmtId="43" fontId="15" fillId="0" borderId="2" xfId="15" applyFont="1" applyBorder="1" applyAlignment="1">
      <alignment/>
    </xf>
    <xf numFmtId="43" fontId="0" fillId="0" borderId="0" xfId="0" applyNumberFormat="1" applyAlignment="1">
      <alignment/>
    </xf>
    <xf numFmtId="43" fontId="0" fillId="0" borderId="0" xfId="15" applyAlignment="1">
      <alignment/>
    </xf>
    <xf numFmtId="10" fontId="15" fillId="0" borderId="2" xfId="21" applyNumberFormat="1" applyFont="1" applyBorder="1" applyAlignment="1">
      <alignment/>
    </xf>
    <xf numFmtId="0" fontId="28" fillId="0" borderId="0" xfId="0" applyFont="1" applyAlignment="1">
      <alignment horizontal="left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12" fillId="0" borderId="0" xfId="0" applyFont="1" applyAlignment="1">
      <alignment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28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43" fontId="36" fillId="0" borderId="0" xfId="15" applyFont="1" applyAlignment="1">
      <alignment/>
    </xf>
    <xf numFmtId="43" fontId="36" fillId="0" borderId="15" xfId="15" applyFont="1" applyBorder="1" applyAlignment="1">
      <alignment/>
    </xf>
    <xf numFmtId="9" fontId="36" fillId="0" borderId="0" xfId="0" applyNumberFormat="1" applyFont="1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wrapText="1"/>
    </xf>
    <xf numFmtId="168" fontId="37" fillId="0" borderId="0" xfId="15" applyNumberFormat="1" applyFont="1" applyAlignment="1">
      <alignment/>
    </xf>
    <xf numFmtId="0" fontId="38" fillId="0" borderId="0" xfId="0" applyFont="1" applyAlignment="1">
      <alignment/>
    </xf>
    <xf numFmtId="168" fontId="38" fillId="0" borderId="0" xfId="15" applyNumberFormat="1" applyFont="1" applyAlignment="1">
      <alignment/>
    </xf>
    <xf numFmtId="168" fontId="39" fillId="0" borderId="0" xfId="15" applyNumberFormat="1" applyFont="1" applyAlignment="1">
      <alignment/>
    </xf>
    <xf numFmtId="168" fontId="38" fillId="0" borderId="0" xfId="15" applyNumberFormat="1" applyFont="1" applyAlignment="1">
      <alignment horizontal="center"/>
    </xf>
    <xf numFmtId="168" fontId="38" fillId="0" borderId="0" xfId="15" applyNumberFormat="1" applyFont="1" applyAlignment="1">
      <alignment horizontal="center" wrapText="1"/>
    </xf>
    <xf numFmtId="168" fontId="38" fillId="0" borderId="15" xfId="15" applyNumberFormat="1" applyFont="1" applyBorder="1" applyAlignment="1">
      <alignment/>
    </xf>
    <xf numFmtId="168" fontId="28" fillId="0" borderId="0" xfId="15" applyNumberFormat="1" applyFont="1" applyAlignment="1">
      <alignment/>
    </xf>
    <xf numFmtId="0" fontId="38" fillId="0" borderId="0" xfId="0" applyFont="1" applyAlignment="1">
      <alignment horizontal="left"/>
    </xf>
    <xf numFmtId="43" fontId="29" fillId="0" borderId="0" xfId="15" applyFont="1" applyAlignment="1" quotePrefix="1">
      <alignment horizontal="center"/>
    </xf>
    <xf numFmtId="0" fontId="29" fillId="0" borderId="0" xfId="0" applyFont="1" applyAlignment="1" quotePrefix="1">
      <alignment horizontal="center"/>
    </xf>
    <xf numFmtId="169" fontId="29" fillId="0" borderId="0" xfId="15" applyNumberFormat="1" applyFont="1" applyAlignment="1">
      <alignment/>
    </xf>
    <xf numFmtId="0" fontId="31" fillId="0" borderId="0" xfId="0" applyFont="1" applyAlignment="1">
      <alignment/>
    </xf>
    <xf numFmtId="0" fontId="31" fillId="0" borderId="1" xfId="0" applyFont="1" applyBorder="1" applyAlignment="1">
      <alignment/>
    </xf>
    <xf numFmtId="0" fontId="31" fillId="0" borderId="16" xfId="0" applyFont="1" applyBorder="1" applyAlignment="1">
      <alignment/>
    </xf>
    <xf numFmtId="0" fontId="31" fillId="0" borderId="3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31" fillId="0" borderId="2" xfId="0" applyFont="1" applyBorder="1" applyAlignment="1">
      <alignment/>
    </xf>
    <xf numFmtId="0" fontId="31" fillId="0" borderId="2" xfId="0" applyFont="1" applyBorder="1" applyAlignment="1">
      <alignment horizontal="center"/>
    </xf>
    <xf numFmtId="168" fontId="10" fillId="0" borderId="2" xfId="15" applyNumberFormat="1" applyFont="1" applyBorder="1" applyAlignment="1">
      <alignment/>
    </xf>
    <xf numFmtId="9" fontId="10" fillId="0" borderId="2" xfId="21" applyNumberFormat="1" applyFont="1" applyBorder="1" applyAlignment="1">
      <alignment horizontal="center"/>
    </xf>
    <xf numFmtId="9" fontId="10" fillId="0" borderId="2" xfId="21" applyFont="1" applyBorder="1" applyAlignment="1">
      <alignment horizontal="center"/>
    </xf>
    <xf numFmtId="0" fontId="31" fillId="0" borderId="4" xfId="0" applyFont="1" applyBorder="1" applyAlignment="1">
      <alignment/>
    </xf>
    <xf numFmtId="9" fontId="10" fillId="0" borderId="8" xfId="21" applyNumberFormat="1" applyFont="1" applyBorder="1" applyAlignment="1">
      <alignment horizontal="center"/>
    </xf>
    <xf numFmtId="0" fontId="31" fillId="0" borderId="8" xfId="0" applyFont="1" applyBorder="1" applyAlignment="1">
      <alignment/>
    </xf>
    <xf numFmtId="169" fontId="40" fillId="0" borderId="9" xfId="15" applyNumberFormat="1" applyFont="1" applyBorder="1" applyAlignment="1">
      <alignment/>
    </xf>
    <xf numFmtId="0" fontId="31" fillId="0" borderId="1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168" fontId="10" fillId="0" borderId="17" xfId="15" applyNumberFormat="1" applyFont="1" applyBorder="1" applyAlignment="1">
      <alignment/>
    </xf>
    <xf numFmtId="0" fontId="31" fillId="0" borderId="4" xfId="0" applyFont="1" applyBorder="1" applyAlignment="1">
      <alignment horizontal="center"/>
    </xf>
    <xf numFmtId="0" fontId="31" fillId="0" borderId="12" xfId="0" applyFont="1" applyBorder="1" applyAlignment="1">
      <alignment/>
    </xf>
    <xf numFmtId="9" fontId="10" fillId="0" borderId="5" xfId="21" applyFont="1" applyBorder="1" applyAlignment="1">
      <alignment horizontal="center"/>
    </xf>
    <xf numFmtId="168" fontId="10" fillId="0" borderId="5" xfId="15" applyNumberFormat="1" applyFont="1" applyBorder="1" applyAlignment="1">
      <alignment/>
    </xf>
    <xf numFmtId="168" fontId="10" fillId="0" borderId="4" xfId="15" applyNumberFormat="1" applyFont="1" applyBorder="1" applyAlignment="1">
      <alignment/>
    </xf>
    <xf numFmtId="0" fontId="31" fillId="0" borderId="14" xfId="0" applyFont="1" applyBorder="1" applyAlignment="1">
      <alignment/>
    </xf>
    <xf numFmtId="0" fontId="31" fillId="0" borderId="11" xfId="0" applyFont="1" applyBorder="1" applyAlignment="1">
      <alignment/>
    </xf>
    <xf numFmtId="0" fontId="31" fillId="0" borderId="11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1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168" fontId="15" fillId="0" borderId="0" xfId="15" applyNumberFormat="1" applyFont="1" applyBorder="1" applyAlignment="1">
      <alignment/>
    </xf>
    <xf numFmtId="37" fontId="15" fillId="0" borderId="0" xfId="15" applyNumberFormat="1" applyFont="1" applyBorder="1" applyAlignment="1">
      <alignment/>
    </xf>
    <xf numFmtId="168" fontId="26" fillId="0" borderId="0" xfId="15" applyNumberFormat="1" applyFont="1" applyBorder="1" applyAlignment="1">
      <alignment/>
    </xf>
    <xf numFmtId="169" fontId="15" fillId="0" borderId="0" xfId="15" applyNumberFormat="1" applyFont="1" applyBorder="1" applyAlignment="1">
      <alignment/>
    </xf>
    <xf numFmtId="0" fontId="15" fillId="0" borderId="0" xfId="0" applyFont="1" applyBorder="1" applyAlignment="1">
      <alignment horizontal="right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 quotePrefix="1">
      <alignment horizontal="center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41" fontId="9" fillId="0" borderId="5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69" fontId="9" fillId="0" borderId="5" xfId="15" applyNumberFormat="1" applyFont="1" applyFill="1" applyBorder="1" applyAlignment="1">
      <alignment/>
    </xf>
    <xf numFmtId="169" fontId="9" fillId="0" borderId="2" xfId="0" applyNumberFormat="1" applyFont="1" applyFill="1" applyBorder="1" applyAlignment="1">
      <alignment/>
    </xf>
    <xf numFmtId="169" fontId="9" fillId="0" borderId="2" xfId="15" applyNumberFormat="1" applyFont="1" applyFill="1" applyBorder="1" applyAlignment="1">
      <alignment/>
    </xf>
    <xf numFmtId="169" fontId="9" fillId="0" borderId="4" xfId="0" applyNumberFormat="1" applyFont="1" applyFill="1" applyBorder="1" applyAlignment="1">
      <alignment/>
    </xf>
    <xf numFmtId="169" fontId="9" fillId="0" borderId="4" xfId="15" applyNumberFormat="1" applyFont="1" applyFill="1" applyBorder="1" applyAlignment="1">
      <alignment/>
    </xf>
    <xf numFmtId="169" fontId="9" fillId="0" borderId="11" xfId="15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43" fontId="0" fillId="0" borderId="0" xfId="0" applyNumberFormat="1" applyFill="1" applyAlignment="1">
      <alignment/>
    </xf>
    <xf numFmtId="169" fontId="9" fillId="0" borderId="5" xfId="0" applyNumberFormat="1" applyFont="1" applyFill="1" applyBorder="1" applyAlignment="1">
      <alignment/>
    </xf>
    <xf numFmtId="169" fontId="9" fillId="0" borderId="8" xfId="0" applyNumberFormat="1" applyFont="1" applyFill="1" applyBorder="1" applyAlignment="1">
      <alignment/>
    </xf>
    <xf numFmtId="169" fontId="9" fillId="0" borderId="15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169" fontId="9" fillId="0" borderId="11" xfId="0" applyNumberFormat="1" applyFont="1" applyFill="1" applyBorder="1" applyAlignment="1">
      <alignment/>
    </xf>
    <xf numFmtId="169" fontId="9" fillId="0" borderId="12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168" fontId="0" fillId="0" borderId="0" xfId="0" applyNumberFormat="1" applyFill="1" applyAlignment="1">
      <alignment/>
    </xf>
    <xf numFmtId="168" fontId="10" fillId="0" borderId="0" xfId="15" applyNumberFormat="1" applyFill="1" applyAlignment="1">
      <alignment/>
    </xf>
    <xf numFmtId="0" fontId="10" fillId="0" borderId="0" xfId="0" applyFont="1" applyFill="1" applyAlignment="1">
      <alignment/>
    </xf>
    <xf numFmtId="169" fontId="9" fillId="0" borderId="8" xfId="15" applyNumberFormat="1" applyFont="1" applyFill="1" applyBorder="1" applyAlignment="1">
      <alignment/>
    </xf>
    <xf numFmtId="169" fontId="9" fillId="0" borderId="13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169" fontId="9" fillId="0" borderId="15" xfId="15" applyNumberFormat="1" applyFont="1" applyFill="1" applyBorder="1" applyAlignment="1">
      <alignment/>
    </xf>
    <xf numFmtId="169" fontId="9" fillId="0" borderId="0" xfId="15" applyNumberFormat="1" applyFont="1" applyFill="1" applyAlignment="1">
      <alignment/>
    </xf>
    <xf numFmtId="169" fontId="9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3" fontId="41" fillId="0" borderId="0" xfId="15" applyFont="1" applyFill="1" applyAlignment="1">
      <alignment/>
    </xf>
    <xf numFmtId="43" fontId="19" fillId="0" borderId="0" xfId="15" applyFont="1" applyFill="1" applyAlignment="1">
      <alignment/>
    </xf>
    <xf numFmtId="179" fontId="4" fillId="0" borderId="0" xfId="15" applyNumberFormat="1" applyFont="1" applyFill="1" applyAlignment="1">
      <alignment/>
    </xf>
    <xf numFmtId="43" fontId="10" fillId="0" borderId="0" xfId="15" applyFill="1" applyAlignment="1">
      <alignment/>
    </xf>
    <xf numFmtId="41" fontId="9" fillId="0" borderId="0" xfId="0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169" fontId="9" fillId="0" borderId="0" xfId="15" applyNumberFormat="1" applyFont="1" applyFill="1" applyBorder="1" applyAlignment="1">
      <alignment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16" xfId="0" applyFont="1" applyBorder="1" applyAlignment="1">
      <alignment/>
    </xf>
    <xf numFmtId="168" fontId="15" fillId="0" borderId="16" xfId="15" applyNumberFormat="1" applyFont="1" applyBorder="1" applyAlignment="1">
      <alignment/>
    </xf>
    <xf numFmtId="37" fontId="15" fillId="0" borderId="16" xfId="15" applyNumberFormat="1" applyFont="1" applyBorder="1" applyAlignment="1">
      <alignment/>
    </xf>
    <xf numFmtId="169" fontId="26" fillId="0" borderId="16" xfId="15" applyNumberFormat="1" applyFont="1" applyBorder="1" applyAlignment="1">
      <alignment/>
    </xf>
    <xf numFmtId="169" fontId="15" fillId="0" borderId="16" xfId="15" applyNumberFormat="1" applyFont="1" applyBorder="1" applyAlignment="1">
      <alignment/>
    </xf>
    <xf numFmtId="0" fontId="15" fillId="0" borderId="16" xfId="0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168" fontId="15" fillId="0" borderId="2" xfId="0" applyNumberFormat="1" applyFont="1" applyBorder="1" applyAlignment="1">
      <alignment horizontal="right"/>
    </xf>
    <xf numFmtId="9" fontId="9" fillId="0" borderId="0" xfId="21" applyFont="1" applyFill="1" applyAlignment="1">
      <alignment/>
    </xf>
    <xf numFmtId="0" fontId="13" fillId="0" borderId="6" xfId="0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19" xfId="0" applyFont="1" applyBorder="1" applyAlignment="1">
      <alignment/>
    </xf>
    <xf numFmtId="0" fontId="15" fillId="0" borderId="7" xfId="0" applyFont="1" applyBorder="1" applyAlignment="1">
      <alignment/>
    </xf>
    <xf numFmtId="168" fontId="15" fillId="0" borderId="7" xfId="0" applyNumberFormat="1" applyFont="1" applyBorder="1" applyAlignment="1">
      <alignment/>
    </xf>
    <xf numFmtId="168" fontId="15" fillId="0" borderId="19" xfId="0" applyNumberFormat="1" applyFont="1" applyBorder="1" applyAlignment="1">
      <alignment horizontal="center"/>
    </xf>
    <xf numFmtId="0" fontId="13" fillId="2" borderId="0" xfId="0" applyFont="1" applyFill="1" applyAlignment="1">
      <alignment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37" fontId="0" fillId="0" borderId="0" xfId="0" applyNumberFormat="1" applyFont="1" applyAlignment="1">
      <alignment horizontal="center"/>
    </xf>
    <xf numFmtId="3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68" fontId="0" fillId="0" borderId="0" xfId="0" applyNumberFormat="1" applyFont="1" applyAlignment="1">
      <alignment/>
    </xf>
    <xf numFmtId="168" fontId="18" fillId="0" borderId="0" xfId="0" applyNumberFormat="1" applyFont="1" applyAlignment="1">
      <alignment/>
    </xf>
    <xf numFmtId="41" fontId="9" fillId="0" borderId="11" xfId="0" applyNumberFormat="1" applyFont="1" applyFill="1" applyBorder="1" applyAlignment="1">
      <alignment/>
    </xf>
    <xf numFmtId="168" fontId="10" fillId="0" borderId="2" xfId="15" applyNumberFormat="1" applyFont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69" fontId="0" fillId="0" borderId="0" xfId="15" applyNumberFormat="1" applyFont="1" applyFill="1" applyAlignment="1">
      <alignment/>
    </xf>
    <xf numFmtId="37" fontId="2" fillId="0" borderId="0" xfId="0" applyNumberFormat="1" applyFont="1" applyFill="1" applyAlignment="1">
      <alignment horizontal="center"/>
    </xf>
    <xf numFmtId="37" fontId="2" fillId="0" borderId="12" xfId="0" applyNumberFormat="1" applyFont="1" applyFill="1" applyBorder="1" applyAlignment="1">
      <alignment horizontal="center"/>
    </xf>
    <xf numFmtId="37" fontId="2" fillId="0" borderId="0" xfId="15" applyNumberFormat="1" applyFont="1" applyFill="1" applyAlignment="1">
      <alignment horizontal="center"/>
    </xf>
    <xf numFmtId="37" fontId="2" fillId="0" borderId="15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3" fillId="0" borderId="8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14" fontId="13" fillId="0" borderId="2" xfId="0" applyNumberFormat="1" applyFont="1" applyFill="1" applyBorder="1" applyAlignment="1">
      <alignment horizontal="center"/>
    </xf>
    <xf numFmtId="0" fontId="15" fillId="0" borderId="5" xfId="0" applyFont="1" applyFill="1" applyBorder="1" applyAlignment="1">
      <alignment/>
    </xf>
    <xf numFmtId="0" fontId="15" fillId="0" borderId="2" xfId="0" applyFont="1" applyFill="1" applyBorder="1" applyAlignment="1">
      <alignment/>
    </xf>
    <xf numFmtId="168" fontId="15" fillId="0" borderId="2" xfId="15" applyNumberFormat="1" applyFont="1" applyFill="1" applyBorder="1" applyAlignment="1">
      <alignment/>
    </xf>
    <xf numFmtId="37" fontId="15" fillId="0" borderId="2" xfId="15" applyNumberFormat="1" applyFont="1" applyFill="1" applyBorder="1" applyAlignment="1">
      <alignment/>
    </xf>
    <xf numFmtId="168" fontId="26" fillId="0" borderId="2" xfId="15" applyNumberFormat="1" applyFont="1" applyFill="1" applyBorder="1" applyAlignment="1">
      <alignment/>
    </xf>
    <xf numFmtId="169" fontId="27" fillId="0" borderId="2" xfId="15" applyNumberFormat="1" applyFont="1" applyFill="1" applyBorder="1" applyAlignment="1">
      <alignment/>
    </xf>
    <xf numFmtId="169" fontId="15" fillId="0" borderId="2" xfId="15" applyNumberFormat="1" applyFont="1" applyFill="1" applyBorder="1" applyAlignment="1">
      <alignment/>
    </xf>
    <xf numFmtId="168" fontId="15" fillId="0" borderId="17" xfId="15" applyNumberFormat="1" applyFont="1" applyFill="1" applyBorder="1" applyAlignment="1">
      <alignment/>
    </xf>
    <xf numFmtId="169" fontId="15" fillId="0" borderId="18" xfId="15" applyNumberFormat="1" applyFont="1" applyFill="1" applyBorder="1" applyAlignment="1">
      <alignment/>
    </xf>
    <xf numFmtId="0" fontId="15" fillId="0" borderId="18" xfId="0" applyFont="1" applyFill="1" applyBorder="1" applyAlignment="1">
      <alignment horizontal="right"/>
    </xf>
    <xf numFmtId="0" fontId="15" fillId="0" borderId="4" xfId="0" applyFont="1" applyFill="1" applyBorder="1" applyAlignment="1">
      <alignment/>
    </xf>
    <xf numFmtId="169" fontId="26" fillId="0" borderId="2" xfId="15" applyNumberFormat="1" applyFont="1" applyFill="1" applyBorder="1" applyAlignment="1">
      <alignment/>
    </xf>
    <xf numFmtId="168" fontId="15" fillId="0" borderId="18" xfId="0" applyNumberFormat="1" applyFont="1" applyFill="1" applyBorder="1" applyAlignment="1">
      <alignment/>
    </xf>
    <xf numFmtId="168" fontId="15" fillId="0" borderId="2" xfId="0" applyNumberFormat="1" applyFont="1" applyFill="1" applyBorder="1" applyAlignment="1">
      <alignment/>
    </xf>
    <xf numFmtId="168" fontId="15" fillId="0" borderId="18" xfId="0" applyNumberFormat="1" applyFont="1" applyFill="1" applyBorder="1" applyAlignment="1">
      <alignment horizontal="right"/>
    </xf>
    <xf numFmtId="168" fontId="15" fillId="0" borderId="4" xfId="0" applyNumberFormat="1" applyFont="1" applyFill="1" applyBorder="1" applyAlignment="1">
      <alignment/>
    </xf>
    <xf numFmtId="10" fontId="13" fillId="2" borderId="2" xfId="21" applyNumberFormat="1" applyFont="1" applyFill="1" applyBorder="1" applyAlignment="1">
      <alignment/>
    </xf>
    <xf numFmtId="168" fontId="43" fillId="2" borderId="2" xfId="15" applyNumberFormat="1" applyFont="1" applyFill="1" applyBorder="1" applyAlignment="1">
      <alignment/>
    </xf>
    <xf numFmtId="168" fontId="43" fillId="2" borderId="16" xfId="15" applyNumberFormat="1" applyFont="1" applyFill="1" applyBorder="1" applyAlignment="1">
      <alignment/>
    </xf>
    <xf numFmtId="0" fontId="13" fillId="2" borderId="2" xfId="0" applyFont="1" applyFill="1" applyBorder="1" applyAlignment="1">
      <alignment/>
    </xf>
    <xf numFmtId="168" fontId="43" fillId="2" borderId="0" xfId="15" applyNumberFormat="1" applyFont="1" applyFill="1" applyBorder="1" applyAlignment="1">
      <alignment/>
    </xf>
    <xf numFmtId="168" fontId="13" fillId="2" borderId="7" xfId="0" applyNumberFormat="1" applyFont="1" applyFill="1" applyBorder="1" applyAlignment="1">
      <alignment/>
    </xf>
    <xf numFmtId="0" fontId="9" fillId="2" borderId="0" xfId="0" applyFont="1" applyFill="1" applyAlignment="1">
      <alignment/>
    </xf>
    <xf numFmtId="168" fontId="13" fillId="2" borderId="2" xfId="15" applyNumberFormat="1" applyFont="1" applyFill="1" applyBorder="1" applyAlignment="1">
      <alignment/>
    </xf>
    <xf numFmtId="168" fontId="13" fillId="2" borderId="16" xfId="15" applyNumberFormat="1" applyFont="1" applyFill="1" applyBorder="1" applyAlignment="1">
      <alignment/>
    </xf>
    <xf numFmtId="168" fontId="13" fillId="2" borderId="0" xfId="15" applyNumberFormat="1" applyFont="1" applyFill="1" applyBorder="1" applyAlignment="1">
      <alignment/>
    </xf>
    <xf numFmtId="169" fontId="13" fillId="2" borderId="2" xfId="15" applyNumberFormat="1" applyFont="1" applyFill="1" applyBorder="1" applyAlignment="1">
      <alignment/>
    </xf>
    <xf numFmtId="168" fontId="13" fillId="2" borderId="7" xfId="15" applyNumberFormat="1" applyFont="1" applyFill="1" applyBorder="1" applyAlignment="1">
      <alignment/>
    </xf>
    <xf numFmtId="169" fontId="13" fillId="2" borderId="0" xfId="15" applyNumberFormat="1" applyFont="1" applyFill="1" applyBorder="1" applyAlignment="1">
      <alignment/>
    </xf>
    <xf numFmtId="166" fontId="13" fillId="2" borderId="2" xfId="21" applyNumberFormat="1" applyFont="1" applyFill="1" applyBorder="1" applyAlignment="1">
      <alignment/>
    </xf>
    <xf numFmtId="43" fontId="13" fillId="2" borderId="18" xfId="15" applyFont="1" applyFill="1" applyBorder="1" applyAlignment="1">
      <alignment/>
    </xf>
    <xf numFmtId="43" fontId="13" fillId="2" borderId="16" xfId="15" applyFont="1" applyFill="1" applyBorder="1" applyAlignment="1">
      <alignment/>
    </xf>
    <xf numFmtId="170" fontId="13" fillId="2" borderId="2" xfId="0" applyNumberFormat="1" applyFont="1" applyFill="1" applyBorder="1" applyAlignment="1">
      <alignment/>
    </xf>
    <xf numFmtId="43" fontId="13" fillId="2" borderId="0" xfId="15" applyFont="1" applyFill="1" applyBorder="1" applyAlignment="1">
      <alignment/>
    </xf>
    <xf numFmtId="43" fontId="13" fillId="2" borderId="2" xfId="15" applyFont="1" applyFill="1" applyBorder="1" applyAlignment="1">
      <alignment/>
    </xf>
    <xf numFmtId="170" fontId="13" fillId="2" borderId="7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14" xfId="0" applyFont="1" applyFill="1" applyBorder="1" applyAlignment="1">
      <alignment horizontal="center" vertical="center" wrapText="1"/>
    </xf>
    <xf numFmtId="10" fontId="13" fillId="0" borderId="9" xfId="21" applyNumberFormat="1" applyFont="1" applyFill="1" applyBorder="1" applyAlignment="1">
      <alignment/>
    </xf>
    <xf numFmtId="0" fontId="0" fillId="0" borderId="2" xfId="0" applyFill="1" applyBorder="1" applyAlignment="1">
      <alignment/>
    </xf>
    <xf numFmtId="10" fontId="13" fillId="0" borderId="8" xfId="21" applyNumberFormat="1" applyFont="1" applyFill="1" applyBorder="1" applyAlignment="1">
      <alignment/>
    </xf>
    <xf numFmtId="0" fontId="13" fillId="0" borderId="8" xfId="0" applyFont="1" applyFill="1" applyBorder="1" applyAlignment="1">
      <alignment horizontal="center" vertical="center" wrapText="1"/>
    </xf>
    <xf numFmtId="10" fontId="13" fillId="0" borderId="2" xfId="21" applyNumberFormat="1" applyFont="1" applyFill="1" applyBorder="1" applyAlignment="1">
      <alignment/>
    </xf>
    <xf numFmtId="168" fontId="13" fillId="0" borderId="18" xfId="15" applyNumberFormat="1" applyFont="1" applyFill="1" applyBorder="1" applyAlignment="1">
      <alignment/>
    </xf>
    <xf numFmtId="168" fontId="13" fillId="0" borderId="16" xfId="15" applyNumberFormat="1" applyFont="1" applyFill="1" applyBorder="1" applyAlignment="1">
      <alignment/>
    </xf>
    <xf numFmtId="168" fontId="13" fillId="0" borderId="2" xfId="15" applyNumberFormat="1" applyFont="1" applyFill="1" applyBorder="1" applyAlignment="1">
      <alignment/>
    </xf>
    <xf numFmtId="168" fontId="13" fillId="0" borderId="0" xfId="15" applyNumberFormat="1" applyFont="1" applyFill="1" applyBorder="1" applyAlignment="1">
      <alignment/>
    </xf>
    <xf numFmtId="168" fontId="13" fillId="0" borderId="7" xfId="15" applyNumberFormat="1" applyFont="1" applyFill="1" applyBorder="1" applyAlignment="1">
      <alignment/>
    </xf>
    <xf numFmtId="169" fontId="13" fillId="0" borderId="2" xfId="15" applyNumberFormat="1" applyFont="1" applyFill="1" applyBorder="1" applyAlignment="1">
      <alignment/>
    </xf>
    <xf numFmtId="0" fontId="9" fillId="0" borderId="2" xfId="0" applyFont="1" applyFill="1" applyBorder="1" applyAlignment="1">
      <alignment/>
    </xf>
    <xf numFmtId="37" fontId="13" fillId="0" borderId="2" xfId="15" applyNumberFormat="1" applyFont="1" applyFill="1" applyBorder="1" applyAlignment="1">
      <alignment/>
    </xf>
    <xf numFmtId="168" fontId="19" fillId="0" borderId="2" xfId="15" applyNumberFormat="1" applyFont="1" applyBorder="1" applyAlignment="1">
      <alignment horizontal="center"/>
    </xf>
    <xf numFmtId="168" fontId="10" fillId="0" borderId="17" xfId="15" applyNumberFormat="1" applyFont="1" applyBorder="1" applyAlignment="1">
      <alignment horizontal="center"/>
    </xf>
    <xf numFmtId="168" fontId="18" fillId="0" borderId="8" xfId="15" applyNumberFormat="1" applyFont="1" applyBorder="1" applyAlignment="1">
      <alignment/>
    </xf>
    <xf numFmtId="169" fontId="38" fillId="0" borderId="0" xfId="15" applyNumberFormat="1" applyFont="1" applyAlignment="1">
      <alignment/>
    </xf>
    <xf numFmtId="0" fontId="13" fillId="0" borderId="14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30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Y'S%20DOCUMENTS\QL%20Summary%20results%202005\4th%20qtr%2031.3.2005\QL%20qtr%20announcement-1.4.04%20to%2031.3.2005-26.5.05-Y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QL%20Summary%20Results%202010\Quarterly%20consol%2030.9.09\QL%20Res%20Grp\bank%20facilities%20QLR%20group_3009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densed PL-31.3.2005-final"/>
      <sheetName val="KLSE-Qtrly Notes-31.3.2005-fina"/>
      <sheetName val="Notes to IFS-31.3.2005-final"/>
      <sheetName val="Condensed CFS-31.3.2005-final"/>
      <sheetName val="Condensed BS-31.3.2005-final"/>
      <sheetName val="Condensed Equity-31.3.2005-fina"/>
    </sheetNames>
    <sheetDataSet>
      <sheetData sheetId="0">
        <row r="44">
          <cell r="F44" t="str">
            <v>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G"/>
      <sheetName val="CG 31.03.09"/>
      <sheetName val="CG 30.6.09"/>
      <sheetName val="CG30.9.09"/>
    </sheetNames>
    <sheetDataSet>
      <sheetData sheetId="3">
        <row r="577">
          <cell r="J577">
            <v>574922347.8365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abSelected="1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C15" sqref="C15"/>
    </sheetView>
  </sheetViews>
  <sheetFormatPr defaultColWidth="9.140625" defaultRowHeight="12.75"/>
  <cols>
    <col min="3" max="3" width="15.57421875" style="0" customWidth="1"/>
    <col min="4" max="4" width="18.00390625" style="0" customWidth="1"/>
    <col min="5" max="5" width="9.57421875" style="0" customWidth="1"/>
    <col min="6" max="6" width="12.28125" style="0" customWidth="1"/>
    <col min="7" max="7" width="20.8515625" style="0" customWidth="1"/>
    <col min="8" max="8" width="17.57421875" style="0" customWidth="1"/>
    <col min="9" max="9" width="10.28125" style="0" customWidth="1"/>
    <col min="10" max="10" width="18.00390625" style="202" customWidth="1"/>
    <col min="11" max="11" width="17.28125" style="0" customWidth="1"/>
    <col min="12" max="12" width="9.57421875" style="0" customWidth="1"/>
    <col min="13" max="13" width="13.421875" style="0" customWidth="1"/>
    <col min="14" max="15" width="18.28125" style="0" customWidth="1"/>
    <col min="16" max="16" width="12.00390625" style="0" customWidth="1"/>
    <col min="17" max="17" width="23.00390625" style="202" customWidth="1"/>
  </cols>
  <sheetData>
    <row r="1" spans="1:17" ht="21">
      <c r="A1" s="21" t="s">
        <v>142</v>
      </c>
      <c r="B1" s="5"/>
      <c r="C1" s="5"/>
      <c r="D1" s="5"/>
      <c r="E1" s="5"/>
      <c r="F1" s="5"/>
      <c r="G1" s="5"/>
      <c r="H1" s="5"/>
      <c r="I1" s="5"/>
      <c r="J1" s="226"/>
      <c r="K1" s="5"/>
      <c r="L1" s="5"/>
      <c r="M1" s="5"/>
      <c r="N1" s="5"/>
      <c r="O1" s="5"/>
      <c r="P1" s="5"/>
      <c r="Q1" s="226"/>
    </row>
    <row r="2" spans="1:17" ht="18">
      <c r="A2" s="3" t="s">
        <v>3</v>
      </c>
      <c r="B2" s="5"/>
      <c r="C2" s="5"/>
      <c r="D2" s="5"/>
      <c r="E2" s="5"/>
      <c r="F2" s="5"/>
      <c r="G2" s="5"/>
      <c r="H2" s="5"/>
      <c r="I2" s="5"/>
      <c r="J2" s="226"/>
      <c r="K2" s="5"/>
      <c r="L2" s="5"/>
      <c r="M2" s="5"/>
      <c r="N2" s="5"/>
      <c r="O2" s="5"/>
      <c r="P2" s="5"/>
      <c r="Q2" s="226"/>
    </row>
    <row r="3" spans="1:17" ht="15.75">
      <c r="A3" s="6"/>
      <c r="B3" s="5"/>
      <c r="C3" s="5"/>
      <c r="D3" s="5"/>
      <c r="E3" s="5"/>
      <c r="F3" s="5"/>
      <c r="G3" s="5"/>
      <c r="H3" s="5"/>
      <c r="I3" s="5"/>
      <c r="J3" s="226"/>
      <c r="K3" s="5"/>
      <c r="L3" s="5"/>
      <c r="M3" s="5"/>
      <c r="N3" s="5"/>
      <c r="O3" s="5"/>
      <c r="P3" s="5"/>
      <c r="Q3" s="226"/>
    </row>
    <row r="4" spans="1:17" ht="18">
      <c r="A4" s="3" t="s">
        <v>260</v>
      </c>
      <c r="B4" s="5"/>
      <c r="C4" s="5"/>
      <c r="D4" s="5"/>
      <c r="E4" s="5"/>
      <c r="F4" s="5"/>
      <c r="G4" s="5"/>
      <c r="H4" s="5"/>
      <c r="I4" s="5"/>
      <c r="J4" s="226"/>
      <c r="K4" s="5"/>
      <c r="L4" s="5"/>
      <c r="M4" s="5"/>
      <c r="N4" s="5"/>
      <c r="O4" s="5"/>
      <c r="P4" s="5"/>
      <c r="Q4" s="226"/>
    </row>
    <row r="5" spans="1:17" ht="15.75">
      <c r="A5" s="6"/>
      <c r="B5" s="5"/>
      <c r="C5" s="5"/>
      <c r="D5" s="5"/>
      <c r="E5" s="5"/>
      <c r="F5" s="5"/>
      <c r="G5" s="5"/>
      <c r="H5" s="5"/>
      <c r="I5" s="5"/>
      <c r="J5" s="226"/>
      <c r="K5" s="5"/>
      <c r="L5" s="5"/>
      <c r="M5" s="5"/>
      <c r="N5" s="5"/>
      <c r="O5" s="5"/>
      <c r="P5" s="5"/>
      <c r="Q5" s="226"/>
    </row>
    <row r="6" spans="1:17" ht="15.75">
      <c r="A6" s="6"/>
      <c r="B6" s="5"/>
      <c r="C6" s="5"/>
      <c r="D6" s="5"/>
      <c r="E6" s="5"/>
      <c r="F6" s="5"/>
      <c r="G6" s="5"/>
      <c r="H6" s="5"/>
      <c r="I6" s="5"/>
      <c r="J6" s="226"/>
      <c r="K6" s="5"/>
      <c r="L6" s="5"/>
      <c r="M6" s="5"/>
      <c r="N6" s="5"/>
      <c r="O6" s="5"/>
      <c r="P6" s="5"/>
      <c r="Q6" s="226"/>
    </row>
    <row r="7" spans="1:17" ht="15.75">
      <c r="A7" s="7" t="s">
        <v>264</v>
      </c>
      <c r="B7" s="102"/>
      <c r="C7" s="102"/>
      <c r="D7" s="102"/>
      <c r="E7" s="102"/>
      <c r="F7" s="102"/>
      <c r="G7" s="102"/>
      <c r="H7" s="102"/>
      <c r="I7" s="102"/>
      <c r="J7" s="284"/>
      <c r="K7" s="102"/>
      <c r="L7" s="102"/>
      <c r="M7" s="102"/>
      <c r="N7" s="102"/>
      <c r="O7" s="102"/>
      <c r="P7" s="102"/>
      <c r="Q7" s="284"/>
    </row>
    <row r="8" spans="1:17" ht="15.75">
      <c r="A8" s="7"/>
      <c r="B8" s="102"/>
      <c r="C8" s="102"/>
      <c r="D8" s="102"/>
      <c r="E8" s="102"/>
      <c r="F8" s="102"/>
      <c r="G8" s="102"/>
      <c r="H8" s="102"/>
      <c r="I8" s="102"/>
      <c r="J8" s="284"/>
      <c r="K8" s="102"/>
      <c r="L8" s="102"/>
      <c r="M8" s="102"/>
      <c r="N8" s="102"/>
      <c r="O8" s="102"/>
      <c r="P8" s="102"/>
      <c r="Q8" s="284"/>
    </row>
    <row r="9" spans="1:17" ht="15.75">
      <c r="A9" s="102"/>
      <c r="B9" s="102"/>
      <c r="C9" s="102"/>
      <c r="D9" s="102"/>
      <c r="E9" s="102"/>
      <c r="F9" s="102"/>
      <c r="G9" s="103"/>
      <c r="H9" s="195"/>
      <c r="I9" s="102"/>
      <c r="J9" s="285"/>
      <c r="K9" s="193"/>
      <c r="L9" s="193"/>
      <c r="M9" s="102"/>
      <c r="N9" s="103"/>
      <c r="O9" s="195"/>
      <c r="P9" s="102"/>
      <c r="Q9" s="285"/>
    </row>
    <row r="10" spans="1:17" ht="15.75">
      <c r="A10" s="102"/>
      <c r="B10" s="102"/>
      <c r="C10" s="102"/>
      <c r="D10" s="102"/>
      <c r="E10" s="102"/>
      <c r="F10" s="102"/>
      <c r="G10" s="345" t="s">
        <v>4</v>
      </c>
      <c r="H10" s="346"/>
      <c r="I10" s="346"/>
      <c r="J10" s="347"/>
      <c r="K10" s="193"/>
      <c r="L10" s="193"/>
      <c r="M10" s="7"/>
      <c r="N10" s="345" t="s">
        <v>5</v>
      </c>
      <c r="O10" s="346"/>
      <c r="P10" s="346"/>
      <c r="Q10" s="347"/>
    </row>
    <row r="11" spans="1:17" ht="15.75">
      <c r="A11" s="102"/>
      <c r="B11" s="102"/>
      <c r="C11" s="102"/>
      <c r="D11" s="102"/>
      <c r="E11" s="102"/>
      <c r="F11" s="110"/>
      <c r="G11" s="104" t="s">
        <v>6</v>
      </c>
      <c r="H11" s="104"/>
      <c r="I11" s="84"/>
      <c r="J11" s="286" t="s">
        <v>7</v>
      </c>
      <c r="K11" s="193"/>
      <c r="L11" s="193"/>
      <c r="M11" s="105"/>
      <c r="N11" s="84" t="s">
        <v>6</v>
      </c>
      <c r="O11" s="84"/>
      <c r="P11" s="105"/>
      <c r="Q11" s="286" t="s">
        <v>8</v>
      </c>
    </row>
    <row r="12" spans="1:17" ht="15.75">
      <c r="A12" s="102"/>
      <c r="B12" s="102"/>
      <c r="C12" s="102"/>
      <c r="D12" s="102"/>
      <c r="E12" s="102"/>
      <c r="F12" s="112"/>
      <c r="G12" s="10" t="s">
        <v>9</v>
      </c>
      <c r="H12" s="10"/>
      <c r="I12" s="11"/>
      <c r="J12" s="287" t="s">
        <v>9</v>
      </c>
      <c r="K12" s="193"/>
      <c r="L12" s="193"/>
      <c r="M12" s="106"/>
      <c r="N12" s="9" t="s">
        <v>9</v>
      </c>
      <c r="O12" s="9"/>
      <c r="P12" s="106"/>
      <c r="Q12" s="288" t="s">
        <v>10</v>
      </c>
    </row>
    <row r="13" spans="1:17" ht="15.75">
      <c r="A13" s="102"/>
      <c r="B13" s="102"/>
      <c r="C13" s="102"/>
      <c r="D13" s="102"/>
      <c r="E13" s="102"/>
      <c r="F13" s="112"/>
      <c r="G13" s="8" t="s">
        <v>265</v>
      </c>
      <c r="H13" s="104"/>
      <c r="I13" s="9"/>
      <c r="J13" s="286" t="s">
        <v>265</v>
      </c>
      <c r="K13" s="193"/>
      <c r="L13" s="193"/>
      <c r="M13" s="106"/>
      <c r="N13" s="84" t="s">
        <v>11</v>
      </c>
      <c r="O13" s="84"/>
      <c r="P13" s="258"/>
      <c r="Q13" s="286" t="s">
        <v>12</v>
      </c>
    </row>
    <row r="14" spans="1:17" ht="15.75">
      <c r="A14" s="102"/>
      <c r="B14" s="102"/>
      <c r="C14" s="102"/>
      <c r="D14" s="102"/>
      <c r="E14" s="102"/>
      <c r="F14" s="112"/>
      <c r="G14" s="104" t="s">
        <v>266</v>
      </c>
      <c r="H14" s="104"/>
      <c r="I14" s="9"/>
      <c r="J14" s="288" t="s">
        <v>267</v>
      </c>
      <c r="K14" s="193"/>
      <c r="L14" s="193"/>
      <c r="M14" s="106"/>
      <c r="N14" s="104" t="s">
        <v>218</v>
      </c>
      <c r="O14" s="9"/>
      <c r="P14" s="259"/>
      <c r="Q14" s="288" t="s">
        <v>218</v>
      </c>
    </row>
    <row r="15" spans="1:17" ht="15.75">
      <c r="A15" s="102"/>
      <c r="B15" s="102"/>
      <c r="C15" s="102"/>
      <c r="D15" s="102"/>
      <c r="E15" s="102"/>
      <c r="F15" s="111" t="s">
        <v>200</v>
      </c>
      <c r="G15" s="107" t="s">
        <v>262</v>
      </c>
      <c r="H15" s="107"/>
      <c r="I15" s="106"/>
      <c r="J15" s="289" t="s">
        <v>217</v>
      </c>
      <c r="K15" s="194"/>
      <c r="L15" s="194"/>
      <c r="M15" s="111" t="s">
        <v>200</v>
      </c>
      <c r="N15" s="107" t="s">
        <v>262</v>
      </c>
      <c r="O15" s="108"/>
      <c r="P15" s="259"/>
      <c r="Q15" s="289" t="s">
        <v>217</v>
      </c>
    </row>
    <row r="16" spans="1:17" ht="28.5" customHeight="1">
      <c r="A16" s="102"/>
      <c r="B16" s="102"/>
      <c r="C16" s="102"/>
      <c r="D16" s="102"/>
      <c r="E16" s="102"/>
      <c r="F16" s="247" t="s">
        <v>201</v>
      </c>
      <c r="G16" s="10" t="s">
        <v>2</v>
      </c>
      <c r="H16" s="10"/>
      <c r="I16" s="11"/>
      <c r="J16" s="287" t="s">
        <v>2</v>
      </c>
      <c r="K16" s="193"/>
      <c r="L16" s="193"/>
      <c r="M16" s="247" t="s">
        <v>201</v>
      </c>
      <c r="N16" s="11" t="s">
        <v>2</v>
      </c>
      <c r="O16" s="11"/>
      <c r="P16" s="260"/>
      <c r="Q16" s="287" t="s">
        <v>2</v>
      </c>
    </row>
    <row r="17" spans="1:17" ht="15.75">
      <c r="A17" s="102"/>
      <c r="B17" s="102"/>
      <c r="C17" s="102"/>
      <c r="D17" s="102"/>
      <c r="E17" s="102"/>
      <c r="F17" s="112"/>
      <c r="G17" s="109"/>
      <c r="H17" s="248"/>
      <c r="I17" s="109"/>
      <c r="J17" s="290"/>
      <c r="K17" s="195"/>
      <c r="L17" s="195"/>
      <c r="M17" s="111"/>
      <c r="N17" s="111"/>
      <c r="O17" s="111"/>
      <c r="P17" s="261"/>
      <c r="Q17" s="291"/>
    </row>
    <row r="18" spans="1:17" ht="15.75">
      <c r="A18" s="102"/>
      <c r="B18" s="102"/>
      <c r="C18" s="102"/>
      <c r="D18" s="102"/>
      <c r="E18" s="102"/>
      <c r="F18" s="112"/>
      <c r="G18" s="112"/>
      <c r="H18" s="249"/>
      <c r="I18" s="112"/>
      <c r="J18" s="291"/>
      <c r="K18" s="195"/>
      <c r="L18" s="195"/>
      <c r="M18" s="112"/>
      <c r="N18" s="112"/>
      <c r="O18" s="112"/>
      <c r="P18" s="261"/>
      <c r="Q18" s="291"/>
    </row>
    <row r="19" spans="1:17" s="312" customFormat="1" ht="18">
      <c r="A19" s="264"/>
      <c r="B19" s="264" t="s">
        <v>13</v>
      </c>
      <c r="C19" s="264"/>
      <c r="D19" s="264"/>
      <c r="E19" s="264"/>
      <c r="F19" s="306">
        <f>SUM(G19-J19)/J19</f>
        <v>0.2938983549962564</v>
      </c>
      <c r="G19" s="307">
        <f>SUM('KLSE notes-31.3.2010'!C19)</f>
        <v>413024</v>
      </c>
      <c r="H19" s="308"/>
      <c r="I19" s="309"/>
      <c r="J19" s="307">
        <v>319209</v>
      </c>
      <c r="K19" s="310"/>
      <c r="L19" s="310"/>
      <c r="M19" s="306">
        <f>SUM(N19-Q19)/Q19</f>
        <v>0.05634073846219879</v>
      </c>
      <c r="N19" s="307">
        <f>SUM('KLSE notes-31.3.2010'!F19)</f>
        <v>1476664</v>
      </c>
      <c r="O19" s="307"/>
      <c r="P19" s="311"/>
      <c r="Q19" s="307">
        <v>1397905</v>
      </c>
    </row>
    <row r="20" spans="1:17" ht="15.75">
      <c r="A20" s="102"/>
      <c r="B20" s="7"/>
      <c r="C20" s="102"/>
      <c r="D20" s="102"/>
      <c r="E20" s="102"/>
      <c r="F20" s="112"/>
      <c r="G20" s="112"/>
      <c r="H20" s="249"/>
      <c r="I20" s="112"/>
      <c r="J20" s="292"/>
      <c r="K20" s="196"/>
      <c r="L20" s="196"/>
      <c r="M20" s="112"/>
      <c r="N20" s="113"/>
      <c r="O20" s="113"/>
      <c r="P20" s="262"/>
      <c r="Q20" s="292"/>
    </row>
    <row r="21" spans="1:17" ht="15.75">
      <c r="A21" s="102"/>
      <c r="B21" s="7"/>
      <c r="C21" s="102"/>
      <c r="D21" s="102"/>
      <c r="E21" s="102"/>
      <c r="F21" s="112"/>
      <c r="G21" s="112"/>
      <c r="H21" s="249"/>
      <c r="I21" s="112"/>
      <c r="J21" s="292"/>
      <c r="K21" s="196"/>
      <c r="L21" s="196"/>
      <c r="M21" s="112"/>
      <c r="N21" s="113"/>
      <c r="O21" s="113"/>
      <c r="P21" s="262"/>
      <c r="Q21" s="292"/>
    </row>
    <row r="22" spans="1:17" ht="15.75">
      <c r="A22" s="102"/>
      <c r="B22" s="7" t="s">
        <v>14</v>
      </c>
      <c r="C22" s="102"/>
      <c r="D22" s="102"/>
      <c r="E22" s="102"/>
      <c r="F22" s="129">
        <f>SUM(G22-J22)/J22</f>
        <v>0.2885921640538237</v>
      </c>
      <c r="G22" s="114">
        <f>SUM(G32-G28-G24-G26-G30)</f>
        <v>49893</v>
      </c>
      <c r="H22" s="250"/>
      <c r="I22" s="112"/>
      <c r="J22" s="292">
        <f>SUM(J32-J28-J24-J26-J30)</f>
        <v>38719</v>
      </c>
      <c r="K22" s="196"/>
      <c r="L22" s="196"/>
      <c r="M22" s="129">
        <f>SUM(N22-Q22)/Q22</f>
        <v>0.1854097264323706</v>
      </c>
      <c r="N22" s="114">
        <f>SUM(N32-N28-N24-N26-N30)</f>
        <v>189662</v>
      </c>
      <c r="O22" s="114"/>
      <c r="P22" s="262"/>
      <c r="Q22" s="292">
        <f>SUM(Q32-Q28-Q24-Q26-Q30)</f>
        <v>159997</v>
      </c>
    </row>
    <row r="23" spans="1:17" ht="15.75">
      <c r="A23" s="102"/>
      <c r="B23" s="7"/>
      <c r="C23" s="102"/>
      <c r="D23" s="102"/>
      <c r="E23" s="102"/>
      <c r="F23" s="112"/>
      <c r="G23" s="112"/>
      <c r="H23" s="249"/>
      <c r="I23" s="112"/>
      <c r="J23" s="292"/>
      <c r="K23" s="196"/>
      <c r="L23" s="196"/>
      <c r="M23" s="112"/>
      <c r="N23" s="113"/>
      <c r="O23" s="113"/>
      <c r="P23" s="262"/>
      <c r="Q23" s="292"/>
    </row>
    <row r="24" spans="1:17" ht="15.75">
      <c r="A24" s="102"/>
      <c r="B24" s="7" t="s">
        <v>15</v>
      </c>
      <c r="C24" s="102"/>
      <c r="D24" s="102"/>
      <c r="E24" s="102"/>
      <c r="F24" s="129">
        <f>SUM(G24-J24)/J24</f>
        <v>0.10243539691392452</v>
      </c>
      <c r="G24" s="115">
        <v>-11860</v>
      </c>
      <c r="H24" s="251"/>
      <c r="I24" s="112"/>
      <c r="J24" s="293">
        <v>-10758</v>
      </c>
      <c r="K24" s="197"/>
      <c r="L24" s="197"/>
      <c r="M24" s="129">
        <f>SUM(N24-Q24)/Q24</f>
        <v>0.1851282348845306</v>
      </c>
      <c r="N24" s="116">
        <v>-40849</v>
      </c>
      <c r="O24" s="116"/>
      <c r="P24" s="262"/>
      <c r="Q24" s="296">
        <v>-34468</v>
      </c>
    </row>
    <row r="25" spans="1:17" ht="15.75">
      <c r="A25" s="102"/>
      <c r="B25" s="7"/>
      <c r="C25" s="102"/>
      <c r="D25" s="102"/>
      <c r="E25" s="102"/>
      <c r="F25" s="112"/>
      <c r="G25" s="115"/>
      <c r="H25" s="251"/>
      <c r="I25" s="112"/>
      <c r="J25" s="293"/>
      <c r="K25" s="197"/>
      <c r="L25" s="197"/>
      <c r="M25" s="112"/>
      <c r="N25" s="126"/>
      <c r="O25" s="126"/>
      <c r="P25" s="262"/>
      <c r="Q25" s="293"/>
    </row>
    <row r="26" spans="1:17" ht="15.75">
      <c r="A26" s="102"/>
      <c r="B26" s="7" t="s">
        <v>16</v>
      </c>
      <c r="C26" s="102"/>
      <c r="D26" s="102"/>
      <c r="E26" s="102"/>
      <c r="F26" s="129">
        <f>SUM(G26-J26)/J26</f>
        <v>-0.7540322580645161</v>
      </c>
      <c r="G26" s="115">
        <v>61</v>
      </c>
      <c r="H26" s="251"/>
      <c r="I26" s="112"/>
      <c r="J26" s="293">
        <v>248</v>
      </c>
      <c r="K26" s="197"/>
      <c r="L26" s="197"/>
      <c r="M26" s="129">
        <f>SUM(N26-Q26)/Q26</f>
        <v>-0.4048582995951417</v>
      </c>
      <c r="N26" s="116">
        <v>588</v>
      </c>
      <c r="O26" s="116"/>
      <c r="P26" s="262"/>
      <c r="Q26" s="292">
        <v>988</v>
      </c>
    </row>
    <row r="27" spans="1:17" ht="15.75">
      <c r="A27" s="102"/>
      <c r="B27" s="7"/>
      <c r="C27" s="102"/>
      <c r="D27" s="102"/>
      <c r="E27" s="102"/>
      <c r="F27" s="112"/>
      <c r="G27" s="112"/>
      <c r="H27" s="249"/>
      <c r="I27" s="112"/>
      <c r="J27" s="293"/>
      <c r="K27" s="197"/>
      <c r="L27" s="197"/>
      <c r="M27" s="112"/>
      <c r="N27" s="126"/>
      <c r="O27" s="126"/>
      <c r="P27" s="262"/>
      <c r="Q27" s="293"/>
    </row>
    <row r="28" spans="1:17" ht="15.75">
      <c r="A28" s="102"/>
      <c r="B28" s="7" t="s">
        <v>17</v>
      </c>
      <c r="C28" s="102"/>
      <c r="D28" s="102"/>
      <c r="E28" s="102"/>
      <c r="F28" s="129">
        <f>SUM(G28-J28)/J28</f>
        <v>-0.23341866418431464</v>
      </c>
      <c r="G28" s="115">
        <v>-3294</v>
      </c>
      <c r="H28" s="251"/>
      <c r="I28" s="112"/>
      <c r="J28" s="293">
        <v>-4297</v>
      </c>
      <c r="K28" s="197"/>
      <c r="L28" s="197"/>
      <c r="M28" s="129">
        <f>SUM(N28-Q28)/Q28</f>
        <v>-0.19589803691766774</v>
      </c>
      <c r="N28" s="116">
        <v>-13722</v>
      </c>
      <c r="O28" s="116"/>
      <c r="P28" s="262"/>
      <c r="Q28" s="296">
        <v>-17065</v>
      </c>
    </row>
    <row r="29" spans="1:17" ht="15.75">
      <c r="A29" s="102"/>
      <c r="B29" s="7"/>
      <c r="C29" s="102"/>
      <c r="D29" s="102"/>
      <c r="E29" s="102"/>
      <c r="F29" s="112"/>
      <c r="G29" s="112"/>
      <c r="H29" s="249"/>
      <c r="I29" s="112"/>
      <c r="J29" s="293"/>
      <c r="K29" s="197"/>
      <c r="L29" s="197"/>
      <c r="M29" s="112"/>
      <c r="N29" s="126"/>
      <c r="O29" s="126"/>
      <c r="P29" s="262"/>
      <c r="Q29" s="293"/>
    </row>
    <row r="30" spans="1:17" ht="18">
      <c r="A30" s="102"/>
      <c r="B30" s="7" t="s">
        <v>172</v>
      </c>
      <c r="C30" s="102"/>
      <c r="D30" s="102"/>
      <c r="E30" s="102"/>
      <c r="F30" s="112"/>
      <c r="G30" s="117">
        <v>109</v>
      </c>
      <c r="H30" s="252"/>
      <c r="I30" s="112"/>
      <c r="J30" s="294">
        <v>110</v>
      </c>
      <c r="K30" s="198"/>
      <c r="L30" s="198"/>
      <c r="M30" s="129">
        <f>SUM(N30-Q30)/Q30</f>
        <v>0.10786516853932585</v>
      </c>
      <c r="N30" s="117">
        <v>493</v>
      </c>
      <c r="O30" s="117"/>
      <c r="P30" s="262"/>
      <c r="Q30" s="294">
        <v>445</v>
      </c>
    </row>
    <row r="31" spans="1:17" ht="15.75">
      <c r="A31" s="102"/>
      <c r="B31" s="7"/>
      <c r="C31" s="102"/>
      <c r="D31" s="102"/>
      <c r="E31" s="102"/>
      <c r="F31" s="112"/>
      <c r="G31" s="112"/>
      <c r="H31" s="249"/>
      <c r="I31" s="112"/>
      <c r="J31" s="292"/>
      <c r="K31" s="196"/>
      <c r="L31" s="196"/>
      <c r="M31" s="112"/>
      <c r="N31" s="126"/>
      <c r="O31" s="126"/>
      <c r="P31" s="262"/>
      <c r="Q31" s="292"/>
    </row>
    <row r="32" spans="1:17" s="312" customFormat="1" ht="15.75">
      <c r="A32" s="264"/>
      <c r="B32" s="264" t="s">
        <v>18</v>
      </c>
      <c r="C32" s="264"/>
      <c r="D32" s="264"/>
      <c r="E32" s="264"/>
      <c r="F32" s="306">
        <f>SUM(G32-J32)/J32</f>
        <v>0.4532095579052535</v>
      </c>
      <c r="G32" s="313">
        <v>34909</v>
      </c>
      <c r="H32" s="314"/>
      <c r="I32" s="313"/>
      <c r="J32" s="313">
        <v>24022</v>
      </c>
      <c r="K32" s="315"/>
      <c r="L32" s="315"/>
      <c r="M32" s="306">
        <f>SUM(N32-Q32)/Q32</f>
        <v>0.23908750921317234</v>
      </c>
      <c r="N32" s="316">
        <v>136172</v>
      </c>
      <c r="O32" s="316"/>
      <c r="P32" s="317"/>
      <c r="Q32" s="313">
        <v>109897</v>
      </c>
    </row>
    <row r="33" spans="1:17" ht="15.75">
      <c r="A33" s="102"/>
      <c r="B33" s="7"/>
      <c r="C33" s="102"/>
      <c r="D33" s="102"/>
      <c r="E33" s="102"/>
      <c r="F33" s="112"/>
      <c r="G33" s="112"/>
      <c r="H33" s="249"/>
      <c r="I33" s="112"/>
      <c r="J33" s="292"/>
      <c r="K33" s="196"/>
      <c r="L33" s="196"/>
      <c r="M33" s="112"/>
      <c r="N33" s="126"/>
      <c r="O33" s="126"/>
      <c r="P33" s="262"/>
      <c r="Q33" s="292"/>
    </row>
    <row r="34" spans="1:17" s="202" customFormat="1" ht="31.5">
      <c r="A34" s="284"/>
      <c r="B34" s="326" t="s">
        <v>19</v>
      </c>
      <c r="C34" s="284"/>
      <c r="D34" s="327" t="s">
        <v>205</v>
      </c>
      <c r="E34" s="328">
        <f>SUM(G34/G32)</f>
        <v>-0.20665157982182245</v>
      </c>
      <c r="F34" s="329"/>
      <c r="G34" s="295">
        <v>-7214</v>
      </c>
      <c r="H34" s="327" t="s">
        <v>205</v>
      </c>
      <c r="I34" s="330">
        <f>SUM(J34/J32)</f>
        <v>-0.17196736325035383</v>
      </c>
      <c r="J34" s="295">
        <v>-4131</v>
      </c>
      <c r="K34" s="327" t="s">
        <v>205</v>
      </c>
      <c r="L34" s="328">
        <f>SUM(N34/N32)</f>
        <v>-0.15818964251094203</v>
      </c>
      <c r="M34" s="329"/>
      <c r="N34" s="295">
        <v>-21541</v>
      </c>
      <c r="O34" s="331" t="s">
        <v>205</v>
      </c>
      <c r="P34" s="328">
        <f>SUM(Q34/Q32)</f>
        <v>-0.1202944575375124</v>
      </c>
      <c r="Q34" s="301">
        <v>-13220</v>
      </c>
    </row>
    <row r="35" spans="1:17" s="203" customFormat="1" ht="16.5" thickBot="1">
      <c r="A35" s="326"/>
      <c r="B35" s="326" t="s">
        <v>174</v>
      </c>
      <c r="C35" s="326"/>
      <c r="D35" s="326"/>
      <c r="E35" s="326"/>
      <c r="F35" s="332">
        <f>SUM(G35-J35)/J35</f>
        <v>0.3923382434266754</v>
      </c>
      <c r="G35" s="333">
        <f>SUM(G32:G34)</f>
        <v>27695</v>
      </c>
      <c r="H35" s="334"/>
      <c r="I35" s="335"/>
      <c r="J35" s="333">
        <f>SUM(J32:J34)</f>
        <v>19891</v>
      </c>
      <c r="K35" s="334"/>
      <c r="L35" s="336"/>
      <c r="M35" s="332">
        <f>SUM(N35-Q35)/Q35</f>
        <v>0.18571118259772232</v>
      </c>
      <c r="N35" s="333">
        <f>SUM(N32:N34)</f>
        <v>114631</v>
      </c>
      <c r="O35" s="335"/>
      <c r="P35" s="337"/>
      <c r="Q35" s="333">
        <f>SUM(Q32:Q34)</f>
        <v>96677</v>
      </c>
    </row>
    <row r="36" spans="1:17" ht="16.5" thickTop="1">
      <c r="A36" s="102"/>
      <c r="B36" s="7"/>
      <c r="C36" s="102"/>
      <c r="D36" s="102"/>
      <c r="E36" s="102"/>
      <c r="F36" s="112"/>
      <c r="G36" s="112"/>
      <c r="H36" s="249"/>
      <c r="I36" s="112"/>
      <c r="J36" s="292"/>
      <c r="K36" s="249"/>
      <c r="L36" s="196"/>
      <c r="M36" s="112"/>
      <c r="N36" s="113"/>
      <c r="O36" s="113"/>
      <c r="P36" s="262"/>
      <c r="Q36" s="292"/>
    </row>
    <row r="37" spans="1:17" ht="15.75">
      <c r="A37" s="102"/>
      <c r="B37" s="7" t="s">
        <v>175</v>
      </c>
      <c r="C37" s="102"/>
      <c r="D37" s="102"/>
      <c r="E37" s="102"/>
      <c r="F37" s="112"/>
      <c r="G37" s="112"/>
      <c r="H37" s="249"/>
      <c r="I37" s="112"/>
      <c r="J37" s="292"/>
      <c r="K37" s="249"/>
      <c r="L37" s="196"/>
      <c r="M37" s="112"/>
      <c r="N37" s="113"/>
      <c r="O37" s="113"/>
      <c r="P37" s="262"/>
      <c r="Q37" s="292"/>
    </row>
    <row r="38" spans="1:17" s="312" customFormat="1" ht="15.75">
      <c r="A38" s="264"/>
      <c r="B38" s="264" t="s">
        <v>176</v>
      </c>
      <c r="C38" s="264"/>
      <c r="D38" s="264"/>
      <c r="E38" s="264"/>
      <c r="F38" s="306">
        <f>SUM(G38-J38)/J38</f>
        <v>0.4032266624210582</v>
      </c>
      <c r="G38" s="316">
        <f>SUM(G35-G39)</f>
        <v>26441</v>
      </c>
      <c r="H38" s="318"/>
      <c r="I38" s="319"/>
      <c r="J38" s="313">
        <v>18843</v>
      </c>
      <c r="K38" s="318"/>
      <c r="L38" s="315"/>
      <c r="M38" s="306">
        <f>SUM(N38-Q38)/Q38</f>
        <v>0.191525803201612</v>
      </c>
      <c r="N38" s="316">
        <f>SUM(N35-N39)</f>
        <v>106439</v>
      </c>
      <c r="O38" s="316"/>
      <c r="P38" s="311"/>
      <c r="Q38" s="316">
        <v>89330</v>
      </c>
    </row>
    <row r="39" spans="1:17" s="203" customFormat="1" ht="15.75">
      <c r="A39" s="326"/>
      <c r="B39" s="326" t="s">
        <v>177</v>
      </c>
      <c r="C39" s="326"/>
      <c r="D39" s="327" t="s">
        <v>206</v>
      </c>
      <c r="E39" s="328">
        <f>SUM(G39/G32)</f>
        <v>0.03592196854679309</v>
      </c>
      <c r="F39" s="339"/>
      <c r="G39" s="340">
        <v>1254</v>
      </c>
      <c r="H39" s="327" t="s">
        <v>206</v>
      </c>
      <c r="I39" s="330">
        <f>SUM(J39/J32)</f>
        <v>0.04362667554741487</v>
      </c>
      <c r="J39" s="338">
        <v>1048</v>
      </c>
      <c r="K39" s="327" t="s">
        <v>206</v>
      </c>
      <c r="L39" s="328">
        <f>SUM(N39/N32)</f>
        <v>0.060159210410363366</v>
      </c>
      <c r="M39" s="339"/>
      <c r="N39" s="338">
        <v>8192</v>
      </c>
      <c r="O39" s="331" t="s">
        <v>206</v>
      </c>
      <c r="P39" s="328">
        <f>SUM(Q39/Q32)</f>
        <v>0.06685350828503053</v>
      </c>
      <c r="Q39" s="338">
        <v>7347</v>
      </c>
    </row>
    <row r="40" spans="1:17" ht="15.75">
      <c r="A40" s="102"/>
      <c r="B40" s="7"/>
      <c r="C40" s="102"/>
      <c r="D40" s="102"/>
      <c r="E40" s="102"/>
      <c r="F40" s="112"/>
      <c r="G40" s="112"/>
      <c r="H40" s="249"/>
      <c r="I40" s="112"/>
      <c r="J40" s="291"/>
      <c r="K40" s="195"/>
      <c r="L40" s="195"/>
      <c r="M40" s="112"/>
      <c r="N40" s="113"/>
      <c r="O40" s="113"/>
      <c r="P40" s="262"/>
      <c r="Q40" s="295"/>
    </row>
    <row r="41" spans="1:17" ht="16.5" thickBot="1">
      <c r="A41" s="102"/>
      <c r="B41" s="7" t="s">
        <v>174</v>
      </c>
      <c r="C41" s="102"/>
      <c r="D41" s="102"/>
      <c r="E41" s="102"/>
      <c r="F41" s="112"/>
      <c r="G41" s="118">
        <f>SUM(G38:G40)</f>
        <v>27695</v>
      </c>
      <c r="H41" s="250"/>
      <c r="I41" s="112"/>
      <c r="J41" s="297">
        <f>SUM(J38:J40)</f>
        <v>19891</v>
      </c>
      <c r="K41" s="196"/>
      <c r="L41" s="196"/>
      <c r="M41" s="112"/>
      <c r="N41" s="118">
        <f>SUM(N38:N40)</f>
        <v>114631</v>
      </c>
      <c r="O41" s="114"/>
      <c r="P41" s="262"/>
      <c r="Q41" s="297">
        <f>SUM(Q38:Q40)</f>
        <v>96677</v>
      </c>
    </row>
    <row r="42" spans="1:17" ht="16.5" thickTop="1">
      <c r="A42" s="102"/>
      <c r="B42" s="7"/>
      <c r="C42" s="102"/>
      <c r="D42" s="102"/>
      <c r="E42" s="102"/>
      <c r="F42" s="112"/>
      <c r="G42" s="114"/>
      <c r="H42" s="250"/>
      <c r="I42" s="112"/>
      <c r="J42" s="292"/>
      <c r="K42" s="196"/>
      <c r="L42" s="196"/>
      <c r="M42" s="112"/>
      <c r="N42" s="114"/>
      <c r="O42" s="114"/>
      <c r="P42" s="262"/>
      <c r="Q42" s="292"/>
    </row>
    <row r="43" spans="1:17" ht="16.5" thickBot="1">
      <c r="A43" s="102"/>
      <c r="B43" s="7" t="s">
        <v>173</v>
      </c>
      <c r="C43" s="102"/>
      <c r="D43" s="102"/>
      <c r="E43" s="102"/>
      <c r="F43" s="112"/>
      <c r="G43" s="119">
        <v>391496</v>
      </c>
      <c r="H43" s="253"/>
      <c r="I43" s="112"/>
      <c r="J43" s="298">
        <v>394223</v>
      </c>
      <c r="K43" s="199"/>
      <c r="L43" s="199"/>
      <c r="M43" s="112"/>
      <c r="N43" s="120">
        <v>391496</v>
      </c>
      <c r="O43" s="113"/>
      <c r="P43" s="262"/>
      <c r="Q43" s="302">
        <v>394223</v>
      </c>
    </row>
    <row r="44" spans="1:17" ht="16.5" thickTop="1">
      <c r="A44" s="102"/>
      <c r="B44" s="7"/>
      <c r="C44" s="102"/>
      <c r="D44" s="102"/>
      <c r="E44" s="102"/>
      <c r="F44" s="112"/>
      <c r="G44" s="116"/>
      <c r="H44" s="253"/>
      <c r="I44" s="112"/>
      <c r="J44" s="296"/>
      <c r="K44" s="199"/>
      <c r="L44" s="199"/>
      <c r="M44" s="112"/>
      <c r="N44" s="113"/>
      <c r="O44" s="113"/>
      <c r="P44" s="262"/>
      <c r="Q44" s="303"/>
    </row>
    <row r="45" spans="1:17" ht="15.75">
      <c r="A45" s="102"/>
      <c r="B45" s="7" t="s">
        <v>20</v>
      </c>
      <c r="C45" s="102"/>
      <c r="D45" s="102"/>
      <c r="E45" s="102"/>
      <c r="F45" s="112"/>
      <c r="G45" s="112"/>
      <c r="H45" s="249"/>
      <c r="I45" s="112"/>
      <c r="J45" s="291"/>
      <c r="K45" s="195"/>
      <c r="L45" s="195"/>
      <c r="M45" s="112"/>
      <c r="N45" s="113"/>
      <c r="O45" s="113"/>
      <c r="P45" s="262"/>
      <c r="Q45" s="303"/>
    </row>
    <row r="46" spans="1:17" s="312" customFormat="1" ht="16.5" thickBot="1">
      <c r="A46" s="264"/>
      <c r="B46" s="264" t="s">
        <v>21</v>
      </c>
      <c r="C46" s="264"/>
      <c r="D46" s="264"/>
      <c r="E46" s="264"/>
      <c r="F46" s="306">
        <f>SUM(G46-J46)/J46</f>
        <v>0.4130009617968428</v>
      </c>
      <c r="G46" s="320">
        <f>SUM(G38/G43)*100</f>
        <v>6.753836565379978</v>
      </c>
      <c r="H46" s="321"/>
      <c r="I46" s="322"/>
      <c r="J46" s="320">
        <f>SUM(J38/J43)*100</f>
        <v>4.7797820015574946</v>
      </c>
      <c r="K46" s="323"/>
      <c r="L46" s="323"/>
      <c r="M46" s="306">
        <f>SUM(N46-Q46)/Q46</f>
        <v>0.19982548152611807</v>
      </c>
      <c r="N46" s="320">
        <f>SUM(N38/N43)*100</f>
        <v>27.18776181621268</v>
      </c>
      <c r="O46" s="324"/>
      <c r="P46" s="325"/>
      <c r="Q46" s="320">
        <f>SUM(Q38/Q43)*100</f>
        <v>22.659763636317514</v>
      </c>
    </row>
    <row r="47" spans="1:17" ht="16.5" thickTop="1">
      <c r="A47" s="102"/>
      <c r="B47" s="7"/>
      <c r="C47" s="102"/>
      <c r="D47" s="102"/>
      <c r="E47" s="102"/>
      <c r="F47" s="112"/>
      <c r="G47" s="112"/>
      <c r="H47" s="249"/>
      <c r="I47" s="112"/>
      <c r="J47" s="291"/>
      <c r="K47" s="195"/>
      <c r="L47" s="195"/>
      <c r="M47" s="112"/>
      <c r="N47" s="113"/>
      <c r="O47" s="113"/>
      <c r="P47" s="262"/>
      <c r="Q47" s="303"/>
    </row>
    <row r="48" spans="1:17" ht="16.5" thickBot="1">
      <c r="A48" s="102"/>
      <c r="B48" s="7" t="s">
        <v>22</v>
      </c>
      <c r="C48" s="102"/>
      <c r="D48" s="102"/>
      <c r="E48" s="102"/>
      <c r="F48" s="124"/>
      <c r="G48" s="121" t="s">
        <v>23</v>
      </c>
      <c r="H48" s="254"/>
      <c r="I48" s="112"/>
      <c r="J48" s="299" t="s">
        <v>23</v>
      </c>
      <c r="K48" s="200"/>
      <c r="L48" s="200"/>
      <c r="M48" s="112"/>
      <c r="N48" s="122" t="str">
        <f>'[1]Condensed PL-31.3.2005-final'!F44</f>
        <v>NA</v>
      </c>
      <c r="O48" s="256"/>
      <c r="P48" s="262"/>
      <c r="Q48" s="304" t="s">
        <v>23</v>
      </c>
    </row>
    <row r="49" spans="1:17" ht="16.5" thickTop="1">
      <c r="A49" s="102"/>
      <c r="B49" s="102"/>
      <c r="C49" s="102"/>
      <c r="D49" s="102"/>
      <c r="E49" s="102"/>
      <c r="F49" s="102"/>
      <c r="G49" s="123"/>
      <c r="H49" s="255"/>
      <c r="I49" s="123"/>
      <c r="J49" s="300"/>
      <c r="K49" s="195"/>
      <c r="L49" s="195"/>
      <c r="M49" s="123"/>
      <c r="N49" s="125"/>
      <c r="O49" s="125"/>
      <c r="P49" s="263"/>
      <c r="Q49" s="305"/>
    </row>
    <row r="50" spans="1:17" ht="15">
      <c r="A50" s="5"/>
      <c r="B50" s="5"/>
      <c r="C50" s="5"/>
      <c r="D50" s="5"/>
      <c r="E50" s="5"/>
      <c r="F50" s="5"/>
      <c r="G50" s="5"/>
      <c r="H50" s="5"/>
      <c r="I50" s="5"/>
      <c r="J50" s="226"/>
      <c r="K50" s="5"/>
      <c r="L50" s="5"/>
      <c r="M50" s="5"/>
      <c r="N50" s="5"/>
      <c r="O50" s="5"/>
      <c r="P50" s="5"/>
      <c r="Q50" s="226"/>
    </row>
    <row r="51" spans="1:17" ht="15.75">
      <c r="A51" s="5"/>
      <c r="B51" s="6" t="s">
        <v>219</v>
      </c>
      <c r="C51" s="5"/>
      <c r="D51" s="5"/>
      <c r="E51" s="5"/>
      <c r="F51" s="5"/>
      <c r="G51" s="5"/>
      <c r="H51" s="5"/>
      <c r="I51" s="5"/>
      <c r="J51" s="226"/>
      <c r="K51" s="5"/>
      <c r="L51" s="5"/>
      <c r="M51" s="5"/>
      <c r="N51" s="5"/>
      <c r="O51" s="5"/>
      <c r="P51" s="5"/>
      <c r="Q51" s="226"/>
    </row>
    <row r="52" spans="1:17" ht="15.75">
      <c r="A52" s="5"/>
      <c r="B52" s="6"/>
      <c r="C52" s="5"/>
      <c r="D52" s="5"/>
      <c r="E52" s="5"/>
      <c r="F52" s="5"/>
      <c r="G52" s="5"/>
      <c r="H52" s="5"/>
      <c r="I52" s="5"/>
      <c r="J52" s="226"/>
      <c r="K52" s="5"/>
      <c r="L52" s="5"/>
      <c r="M52" s="5"/>
      <c r="N52" s="5"/>
      <c r="O52" s="5"/>
      <c r="P52" s="5"/>
      <c r="Q52" s="226"/>
    </row>
    <row r="53" spans="1:17" ht="15.75">
      <c r="A53" s="5"/>
      <c r="B53" s="6" t="s">
        <v>24</v>
      </c>
      <c r="C53" s="5"/>
      <c r="D53" s="5"/>
      <c r="E53" s="5"/>
      <c r="F53" s="5"/>
      <c r="G53" s="5"/>
      <c r="H53" s="5"/>
      <c r="I53" s="5"/>
      <c r="J53" s="226"/>
      <c r="K53" s="5"/>
      <c r="L53" s="5"/>
      <c r="M53" s="5"/>
      <c r="N53" s="5"/>
      <c r="O53" s="5"/>
      <c r="P53" s="5"/>
      <c r="Q53" s="226"/>
    </row>
    <row r="54" spans="1:17" ht="15">
      <c r="A54" s="5"/>
      <c r="B54" s="5"/>
      <c r="C54" s="5"/>
      <c r="D54" s="5"/>
      <c r="E54" s="5"/>
      <c r="F54" s="5"/>
      <c r="G54" s="5"/>
      <c r="H54" s="5"/>
      <c r="I54" s="5"/>
      <c r="J54" s="226"/>
      <c r="K54" s="5"/>
      <c r="L54" s="5"/>
      <c r="M54" s="5"/>
      <c r="N54" s="5"/>
      <c r="O54" s="5"/>
      <c r="P54" s="5"/>
      <c r="Q54" s="226"/>
    </row>
    <row r="55" spans="2:17" ht="15">
      <c r="B55" s="5"/>
      <c r="C55" s="5"/>
      <c r="D55" s="5"/>
      <c r="E55" s="5"/>
      <c r="F55" s="5"/>
      <c r="G55" s="5"/>
      <c r="H55" s="5"/>
      <c r="I55" s="5"/>
      <c r="J55" s="226"/>
      <c r="K55" s="5"/>
      <c r="L55" s="5"/>
      <c r="M55" s="5"/>
      <c r="N55" s="5"/>
      <c r="O55" s="5"/>
      <c r="P55" s="5"/>
      <c r="Q55" s="226"/>
    </row>
    <row r="56" spans="2:17" ht="15">
      <c r="B56" s="5"/>
      <c r="C56" s="5"/>
      <c r="D56" s="5"/>
      <c r="E56" s="5"/>
      <c r="F56" s="5"/>
      <c r="G56" s="5"/>
      <c r="H56" s="5"/>
      <c r="I56" s="5"/>
      <c r="J56" s="226"/>
      <c r="K56" s="5"/>
      <c r="L56" s="5"/>
      <c r="M56" s="5"/>
      <c r="N56" s="5"/>
      <c r="O56" s="5"/>
      <c r="P56" s="5"/>
      <c r="Q56" s="226"/>
    </row>
    <row r="57" spans="2:17" ht="15">
      <c r="B57" s="5"/>
      <c r="C57" s="5"/>
      <c r="D57" s="5"/>
      <c r="E57" s="5"/>
      <c r="F57" s="5"/>
      <c r="G57" s="5"/>
      <c r="H57" s="5"/>
      <c r="I57" s="5"/>
      <c r="J57" s="226"/>
      <c r="K57" s="5"/>
      <c r="L57" s="5"/>
      <c r="M57" s="5"/>
      <c r="N57" s="5"/>
      <c r="O57" s="5"/>
      <c r="P57" s="5"/>
      <c r="Q57" s="226"/>
    </row>
    <row r="58" spans="2:17" ht="15">
      <c r="B58" s="5"/>
      <c r="C58" s="5"/>
      <c r="D58" s="5"/>
      <c r="E58" s="5"/>
      <c r="F58" s="5"/>
      <c r="G58" s="5"/>
      <c r="H58" s="5"/>
      <c r="I58" s="5"/>
      <c r="J58" s="226"/>
      <c r="K58" s="5"/>
      <c r="L58" s="5"/>
      <c r="M58" s="5"/>
      <c r="N58" s="5"/>
      <c r="O58" s="5"/>
      <c r="P58" s="5"/>
      <c r="Q58" s="226"/>
    </row>
    <row r="59" spans="2:17" ht="15">
      <c r="B59" s="5"/>
      <c r="C59" s="5"/>
      <c r="D59" s="5"/>
      <c r="E59" s="5"/>
      <c r="F59" s="5"/>
      <c r="G59" s="5"/>
      <c r="H59" s="5"/>
      <c r="I59" s="5"/>
      <c r="J59" s="226"/>
      <c r="K59" s="5"/>
      <c r="L59" s="5"/>
      <c r="M59" s="5"/>
      <c r="N59" s="5"/>
      <c r="O59" s="5"/>
      <c r="P59" s="5"/>
      <c r="Q59" s="226"/>
    </row>
    <row r="60" spans="2:17" ht="15">
      <c r="B60" s="5"/>
      <c r="C60" s="5"/>
      <c r="D60" s="5"/>
      <c r="E60" s="5"/>
      <c r="F60" s="5"/>
      <c r="G60" s="5"/>
      <c r="H60" s="5"/>
      <c r="I60" s="5"/>
      <c r="J60" s="226"/>
      <c r="K60" s="5"/>
      <c r="L60" s="5"/>
      <c r="M60" s="5"/>
      <c r="N60" s="5"/>
      <c r="O60" s="5"/>
      <c r="P60" s="5"/>
      <c r="Q60" s="226"/>
    </row>
  </sheetData>
  <sheetProtection password="DF0A" sheet="1" objects="1" scenarios="1"/>
  <mergeCells count="2">
    <mergeCell ref="G10:J10"/>
    <mergeCell ref="N10:Q10"/>
  </mergeCells>
  <printOptions/>
  <pageMargins left="0.75" right="0.75" top="1" bottom="1" header="0.5" footer="0.5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="120" zoomScaleNormal="120" workbookViewId="0" topLeftCell="A1">
      <pane xSplit="6" ySplit="10" topLeftCell="G5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K59" sqref="K59"/>
    </sheetView>
  </sheetViews>
  <sheetFormatPr defaultColWidth="9.140625" defaultRowHeight="12.75"/>
  <cols>
    <col min="1" max="5" width="9.140625" style="202" customWidth="1"/>
    <col min="6" max="6" width="14.28125" style="202" customWidth="1"/>
    <col min="7" max="7" width="9.8515625" style="202" customWidth="1"/>
    <col min="8" max="9" width="11.8515625" style="203" customWidth="1"/>
    <col min="10" max="10" width="9.140625" style="202" customWidth="1"/>
    <col min="11" max="11" width="11.28125" style="202" customWidth="1"/>
    <col min="12" max="16384" width="9.140625" style="202" customWidth="1"/>
  </cols>
  <sheetData>
    <row r="1" ht="21">
      <c r="A1" s="201" t="s">
        <v>142</v>
      </c>
    </row>
    <row r="2" ht="18">
      <c r="A2" s="204" t="s">
        <v>3</v>
      </c>
    </row>
    <row r="3" ht="15.75">
      <c r="A3" s="205"/>
    </row>
    <row r="4" ht="18">
      <c r="A4" s="204" t="s">
        <v>1</v>
      </c>
    </row>
    <row r="6" ht="18.75">
      <c r="A6" s="206" t="s">
        <v>268</v>
      </c>
    </row>
    <row r="7" spans="1:11" ht="18.75">
      <c r="A7" s="206"/>
      <c r="K7" s="207"/>
    </row>
    <row r="8" spans="8:11" ht="14.25">
      <c r="H8" s="207" t="s">
        <v>25</v>
      </c>
      <c r="I8" s="207"/>
      <c r="J8" s="207"/>
      <c r="K8" s="207" t="s">
        <v>25</v>
      </c>
    </row>
    <row r="9" spans="7:11" ht="14.25">
      <c r="G9" s="208"/>
      <c r="H9" s="207" t="s">
        <v>262</v>
      </c>
      <c r="I9" s="207"/>
      <c r="J9" s="209"/>
      <c r="K9" s="207" t="s">
        <v>217</v>
      </c>
    </row>
    <row r="10" spans="8:11" ht="14.25">
      <c r="H10" s="207" t="s">
        <v>2</v>
      </c>
      <c r="I10" s="207"/>
      <c r="J10" s="207"/>
      <c r="K10" s="207" t="s">
        <v>2</v>
      </c>
    </row>
    <row r="11" spans="2:11" ht="20.25">
      <c r="B11" s="210" t="s">
        <v>153</v>
      </c>
      <c r="H11" s="207" t="s">
        <v>198</v>
      </c>
      <c r="I11" s="207"/>
      <c r="K11" s="207" t="s">
        <v>193</v>
      </c>
    </row>
    <row r="13" spans="2:11" ht="18.75">
      <c r="B13" s="211" t="s">
        <v>26</v>
      </c>
      <c r="H13" s="212">
        <v>481102</v>
      </c>
      <c r="I13" s="244"/>
      <c r="J13" s="213"/>
      <c r="K13" s="214">
        <v>416385</v>
      </c>
    </row>
    <row r="14" spans="2:11" ht="18.75">
      <c r="B14" s="211" t="s">
        <v>28</v>
      </c>
      <c r="H14" s="215">
        <v>1581</v>
      </c>
      <c r="I14" s="245"/>
      <c r="J14" s="213"/>
      <c r="K14" s="216">
        <v>759</v>
      </c>
    </row>
    <row r="15" spans="2:11" ht="18.75">
      <c r="B15" s="211" t="s">
        <v>155</v>
      </c>
      <c r="H15" s="215">
        <v>57081</v>
      </c>
      <c r="I15" s="245"/>
      <c r="J15" s="213"/>
      <c r="K15" s="216">
        <v>39987</v>
      </c>
    </row>
    <row r="16" spans="2:11" ht="18.75">
      <c r="B16" s="211" t="s">
        <v>194</v>
      </c>
      <c r="H16" s="215">
        <v>97141</v>
      </c>
      <c r="I16" s="245"/>
      <c r="J16" s="213"/>
      <c r="K16" s="216">
        <v>94198</v>
      </c>
    </row>
    <row r="17" spans="2:11" ht="18.75">
      <c r="B17" s="211" t="s">
        <v>154</v>
      </c>
      <c r="H17" s="215">
        <v>7326</v>
      </c>
      <c r="I17" s="245"/>
      <c r="J17" s="213"/>
      <c r="K17" s="216">
        <v>7115</v>
      </c>
    </row>
    <row r="18" spans="2:11" ht="18.75">
      <c r="B18" s="211" t="s">
        <v>27</v>
      </c>
      <c r="H18" s="215">
        <v>3073</v>
      </c>
      <c r="I18" s="245"/>
      <c r="J18" s="213"/>
      <c r="K18" s="216">
        <v>3118</v>
      </c>
    </row>
    <row r="19" spans="2:11" ht="18.75">
      <c r="B19" s="211" t="s">
        <v>186</v>
      </c>
      <c r="H19" s="215">
        <v>49</v>
      </c>
      <c r="I19" s="245"/>
      <c r="J19" s="213"/>
      <c r="K19" s="216">
        <v>49</v>
      </c>
    </row>
    <row r="20" spans="2:11" ht="18.75">
      <c r="B20" s="211" t="s">
        <v>152</v>
      </c>
      <c r="H20" s="215">
        <v>1335</v>
      </c>
      <c r="I20" s="245"/>
      <c r="J20" s="213"/>
      <c r="K20" s="216">
        <v>2445</v>
      </c>
    </row>
    <row r="21" spans="2:11" ht="18.75">
      <c r="B21" s="211" t="s">
        <v>149</v>
      </c>
      <c r="H21" s="217">
        <v>4775</v>
      </c>
      <c r="I21" s="245"/>
      <c r="J21" s="213"/>
      <c r="K21" s="218">
        <v>4775</v>
      </c>
    </row>
    <row r="22" spans="2:11" ht="18">
      <c r="B22" s="204" t="s">
        <v>195</v>
      </c>
      <c r="H22" s="275">
        <f>SUM(H13:H21)</f>
        <v>653463</v>
      </c>
      <c r="I22" s="244"/>
      <c r="J22" s="213"/>
      <c r="K22" s="219">
        <f>SUM(K13:K21)</f>
        <v>568831</v>
      </c>
    </row>
    <row r="23" spans="8:11" ht="12.75">
      <c r="H23" s="213"/>
      <c r="I23" s="213"/>
      <c r="J23" s="213"/>
      <c r="K23" s="213"/>
    </row>
    <row r="24" spans="2:11" ht="20.25">
      <c r="B24" s="220" t="s">
        <v>29</v>
      </c>
      <c r="H24" s="213"/>
      <c r="I24" s="213"/>
      <c r="J24" s="213"/>
      <c r="K24" s="213"/>
    </row>
    <row r="25" spans="2:11" ht="18">
      <c r="B25" s="221" t="s">
        <v>192</v>
      </c>
      <c r="F25" s="222"/>
      <c r="G25" s="213" t="s">
        <v>302</v>
      </c>
      <c r="H25" s="223">
        <v>127675</v>
      </c>
      <c r="I25" s="245"/>
      <c r="J25" s="213" t="s">
        <v>249</v>
      </c>
      <c r="K25" s="214">
        <v>107326</v>
      </c>
    </row>
    <row r="26" spans="2:11" ht="18">
      <c r="B26" s="221" t="s">
        <v>199</v>
      </c>
      <c r="G26" s="213"/>
      <c r="H26" s="215">
        <v>46499</v>
      </c>
      <c r="I26" s="245"/>
      <c r="J26" s="213"/>
      <c r="K26" s="216">
        <f>SUM(154003+1687-K25)</f>
        <v>48364</v>
      </c>
    </row>
    <row r="27" spans="2:11" ht="18">
      <c r="B27" s="221" t="s">
        <v>30</v>
      </c>
      <c r="F27" s="222"/>
      <c r="G27" s="213" t="s">
        <v>269</v>
      </c>
      <c r="H27" s="215">
        <v>135425</v>
      </c>
      <c r="I27" s="245"/>
      <c r="J27" s="213" t="s">
        <v>250</v>
      </c>
      <c r="K27" s="216">
        <v>128028</v>
      </c>
    </row>
    <row r="28" spans="2:11" ht="18">
      <c r="B28" s="221" t="s">
        <v>156</v>
      </c>
      <c r="F28" s="221"/>
      <c r="H28" s="215">
        <v>30254</v>
      </c>
      <c r="I28" s="245"/>
      <c r="J28" s="213"/>
      <c r="K28" s="216">
        <v>28719</v>
      </c>
    </row>
    <row r="29" spans="2:11" ht="18">
      <c r="B29" s="221" t="s">
        <v>196</v>
      </c>
      <c r="H29" s="215">
        <v>5173</v>
      </c>
      <c r="I29" s="245"/>
      <c r="J29" s="213"/>
      <c r="K29" s="216">
        <v>3982</v>
      </c>
    </row>
    <row r="30" spans="2:11" ht="18">
      <c r="B30" s="221" t="s">
        <v>197</v>
      </c>
      <c r="H30" s="217">
        <v>106122</v>
      </c>
      <c r="I30" s="245"/>
      <c r="J30" s="213"/>
      <c r="K30" s="218">
        <v>68275</v>
      </c>
    </row>
    <row r="31" spans="8:11" ht="12.75">
      <c r="H31" s="224">
        <f>SUM(H25:H30)</f>
        <v>451148</v>
      </c>
      <c r="I31" s="245"/>
      <c r="J31" s="213"/>
      <c r="K31" s="224">
        <f>SUM(K25:K30)</f>
        <v>384694</v>
      </c>
    </row>
    <row r="32" spans="2:11" ht="21" thickBot="1">
      <c r="B32" s="210" t="s">
        <v>157</v>
      </c>
      <c r="H32" s="225">
        <f>SUM(H31+H22)</f>
        <v>1104611</v>
      </c>
      <c r="I32" s="245"/>
      <c r="J32" s="213"/>
      <c r="K32" s="225">
        <f>SUM(K31+K22)</f>
        <v>953525</v>
      </c>
    </row>
    <row r="33" spans="8:11" ht="13.5" thickTop="1">
      <c r="H33" s="213"/>
      <c r="I33" s="213"/>
      <c r="J33" s="213"/>
      <c r="K33" s="213"/>
    </row>
    <row r="34" spans="2:11" ht="18.75">
      <c r="B34" s="206"/>
      <c r="H34" s="213"/>
      <c r="I34" s="213"/>
      <c r="J34" s="213"/>
      <c r="K34" s="213"/>
    </row>
    <row r="35" spans="2:11" ht="20.25">
      <c r="B35" s="210" t="s">
        <v>158</v>
      </c>
      <c r="H35" s="213"/>
      <c r="I35" s="213"/>
      <c r="J35" s="213"/>
      <c r="K35" s="213"/>
    </row>
    <row r="36" spans="8:11" ht="12.75">
      <c r="H36" s="213"/>
      <c r="I36" s="213"/>
      <c r="J36" s="213"/>
      <c r="K36" s="213"/>
    </row>
    <row r="37" spans="2:11" ht="20.25">
      <c r="B37" s="210" t="s">
        <v>164</v>
      </c>
      <c r="H37" s="213"/>
      <c r="I37" s="213"/>
      <c r="J37" s="213"/>
      <c r="K37" s="213"/>
    </row>
    <row r="38" spans="2:11" ht="15">
      <c r="B38" s="226" t="s">
        <v>165</v>
      </c>
      <c r="H38" s="223">
        <v>197586</v>
      </c>
      <c r="I38" s="245"/>
      <c r="J38" s="213"/>
      <c r="K38" s="214">
        <v>165000</v>
      </c>
    </row>
    <row r="39" spans="2:11" ht="15">
      <c r="B39" s="226" t="s">
        <v>166</v>
      </c>
      <c r="H39" s="217">
        <v>304233</v>
      </c>
      <c r="I39" s="245"/>
      <c r="J39" s="213"/>
      <c r="K39" s="218">
        <v>252932</v>
      </c>
    </row>
    <row r="40" spans="2:11" ht="18.75">
      <c r="B40" s="206" t="s">
        <v>159</v>
      </c>
      <c r="H40" s="215">
        <f>SUM(H38:H39)</f>
        <v>501819</v>
      </c>
      <c r="I40" s="245"/>
      <c r="J40" s="213"/>
      <c r="K40" s="215">
        <f>SUM(K38:K39)</f>
        <v>417932</v>
      </c>
    </row>
    <row r="41" spans="2:11" ht="15">
      <c r="B41" s="226" t="s">
        <v>167</v>
      </c>
      <c r="H41" s="217">
        <v>55825</v>
      </c>
      <c r="I41" s="245"/>
      <c r="J41" s="213"/>
      <c r="K41" s="218">
        <v>47423</v>
      </c>
    </row>
    <row r="42" spans="2:11" ht="20.25">
      <c r="B42" s="210" t="s">
        <v>160</v>
      </c>
      <c r="H42" s="227">
        <f>SUM(H40:H41)</f>
        <v>557644</v>
      </c>
      <c r="I42" s="245"/>
      <c r="J42" s="213"/>
      <c r="K42" s="228">
        <f>SUM(K40:K41)</f>
        <v>465355</v>
      </c>
    </row>
    <row r="43" spans="8:11" ht="12.75">
      <c r="H43" s="213"/>
      <c r="I43" s="213"/>
      <c r="J43" s="213"/>
      <c r="K43" s="213"/>
    </row>
    <row r="44" spans="2:11" ht="20.25">
      <c r="B44" s="210" t="s">
        <v>161</v>
      </c>
      <c r="H44" s="213"/>
      <c r="I44" s="213"/>
      <c r="J44" s="213"/>
      <c r="K44" s="213"/>
    </row>
    <row r="45" spans="2:11" ht="15">
      <c r="B45" s="226" t="s">
        <v>248</v>
      </c>
      <c r="G45" s="257">
        <f>SUM(H45/H42)</f>
        <v>0.3863038067297416</v>
      </c>
      <c r="H45" s="223">
        <v>215420</v>
      </c>
      <c r="I45" s="245"/>
      <c r="J45" s="257">
        <f>SUM(K45/K42)</f>
        <v>0.3504099021177381</v>
      </c>
      <c r="K45" s="214">
        <v>163065</v>
      </c>
    </row>
    <row r="46" spans="2:11" ht="15">
      <c r="B46" s="226" t="s">
        <v>168</v>
      </c>
      <c r="H46" s="217">
        <v>35339</v>
      </c>
      <c r="I46" s="245"/>
      <c r="J46" s="213"/>
      <c r="K46" s="218">
        <v>29342</v>
      </c>
    </row>
    <row r="47" spans="2:11" ht="15">
      <c r="B47" s="229"/>
      <c r="F47" s="230"/>
      <c r="G47" s="231"/>
      <c r="H47" s="227">
        <f>SUM(H45:H46)</f>
        <v>250759</v>
      </c>
      <c r="I47" s="245"/>
      <c r="J47" s="213"/>
      <c r="K47" s="227">
        <f>SUM(K45:K46)</f>
        <v>192407</v>
      </c>
    </row>
    <row r="48" spans="2:11" ht="15">
      <c r="B48" s="232"/>
      <c r="H48" s="213"/>
      <c r="I48" s="213"/>
      <c r="J48" s="213"/>
      <c r="K48" s="213"/>
    </row>
    <row r="49" spans="2:11" ht="20.25">
      <c r="B49" s="220" t="s">
        <v>31</v>
      </c>
      <c r="H49" s="213"/>
      <c r="I49" s="213"/>
      <c r="J49" s="213"/>
      <c r="K49" s="213"/>
    </row>
    <row r="50" spans="2:11" ht="15">
      <c r="B50" s="226" t="s">
        <v>169</v>
      </c>
      <c r="H50" s="223">
        <v>95308</v>
      </c>
      <c r="I50" s="245"/>
      <c r="J50" s="213"/>
      <c r="K50" s="214">
        <v>77462</v>
      </c>
    </row>
    <row r="51" spans="2:11" ht="15">
      <c r="B51" s="226" t="s">
        <v>170</v>
      </c>
      <c r="H51" s="215">
        <v>196911</v>
      </c>
      <c r="I51" s="245"/>
      <c r="J51" s="213"/>
      <c r="K51" s="216">
        <v>215455</v>
      </c>
    </row>
    <row r="52" spans="2:11" ht="15">
      <c r="B52" s="226" t="s">
        <v>171</v>
      </c>
      <c r="H52" s="217">
        <v>3989</v>
      </c>
      <c r="I52" s="245"/>
      <c r="J52" s="213"/>
      <c r="K52" s="218">
        <v>2846</v>
      </c>
    </row>
    <row r="53" spans="8:11" ht="12.75">
      <c r="H53" s="224">
        <f>SUM(H50:H52)</f>
        <v>296208</v>
      </c>
      <c r="I53" s="245"/>
      <c r="J53" s="213"/>
      <c r="K53" s="233">
        <f>SUM(K50:K52)</f>
        <v>295763</v>
      </c>
    </row>
    <row r="54" spans="2:11" ht="20.25">
      <c r="B54" s="210" t="s">
        <v>162</v>
      </c>
      <c r="H54" s="227">
        <f>SUM(H53+H47)</f>
        <v>546967</v>
      </c>
      <c r="I54" s="245"/>
      <c r="J54" s="213"/>
      <c r="K54" s="227">
        <f>SUM(K53+K47)</f>
        <v>488170</v>
      </c>
    </row>
    <row r="55" spans="2:11" ht="21" thickBot="1">
      <c r="B55" s="210" t="s">
        <v>163</v>
      </c>
      <c r="H55" s="234">
        <f>SUM(H54+H42)</f>
        <v>1104611</v>
      </c>
      <c r="I55" s="245"/>
      <c r="J55" s="213"/>
      <c r="K55" s="234">
        <f>SUM(K54+K42)</f>
        <v>953525</v>
      </c>
    </row>
    <row r="56" spans="8:11" ht="13.5" thickTop="1">
      <c r="H56" s="213"/>
      <c r="I56" s="213"/>
      <c r="J56" s="213"/>
      <c r="K56" s="213"/>
    </row>
    <row r="57" spans="2:11" ht="12.75">
      <c r="B57" s="202" t="s">
        <v>151</v>
      </c>
      <c r="H57" s="235">
        <f>SUM(H40)/H58</f>
        <v>1.2817985368943745</v>
      </c>
      <c r="I57" s="235"/>
      <c r="J57" s="213"/>
      <c r="K57" s="235">
        <f>SUM(K40)/K58</f>
        <v>1.060141087658508</v>
      </c>
    </row>
    <row r="58" spans="2:11" ht="13.5" thickBot="1">
      <c r="B58" s="202" t="s">
        <v>211</v>
      </c>
      <c r="H58" s="236">
        <f>SUM('KLSE notes-31.3.2010'!F151)</f>
        <v>391496</v>
      </c>
      <c r="I58" s="246"/>
      <c r="J58" s="213"/>
      <c r="K58" s="236">
        <v>394223</v>
      </c>
    </row>
    <row r="59" spans="8:11" ht="13.5" thickTop="1">
      <c r="H59" s="237"/>
      <c r="I59" s="237"/>
      <c r="J59" s="213"/>
      <c r="K59" s="237"/>
    </row>
    <row r="60" spans="8:11" ht="12.75">
      <c r="H60" s="238">
        <f>SUM(H32-H55)</f>
        <v>0</v>
      </c>
      <c r="I60" s="238"/>
      <c r="J60" s="213"/>
      <c r="K60" s="238">
        <f>SUM(K32-K55)</f>
        <v>0</v>
      </c>
    </row>
    <row r="61" ht="14.25">
      <c r="B61" s="239"/>
    </row>
    <row r="62" spans="8:11" ht="17.25" hidden="1">
      <c r="H62" s="240" t="e">
        <f>SUM(H41-#REF!)</f>
        <v>#REF!</v>
      </c>
      <c r="I62" s="240"/>
      <c r="J62" s="241"/>
      <c r="K62" s="241" t="e">
        <f>SUM(K41-#REF!)</f>
        <v>#REF!</v>
      </c>
    </row>
    <row r="64" ht="15.75">
      <c r="A64" s="205" t="s">
        <v>216</v>
      </c>
    </row>
    <row r="65" ht="15.75">
      <c r="A65" s="205" t="s">
        <v>187</v>
      </c>
    </row>
    <row r="66" spans="8:11" ht="15">
      <c r="H66" s="242"/>
      <c r="I66" s="242"/>
      <c r="J66" s="230"/>
      <c r="K66" s="243"/>
    </row>
  </sheetData>
  <sheetProtection password="DF0A" sheet="1" objects="1" scenarios="1"/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workbookViewId="0" topLeftCell="A1">
      <pane xSplit="4" ySplit="9" topLeftCell="E19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I17" sqref="I17"/>
    </sheetView>
  </sheetViews>
  <sheetFormatPr defaultColWidth="9.140625" defaultRowHeight="12.75"/>
  <cols>
    <col min="5" max="5" width="15.00390625" style="0" customWidth="1"/>
    <col min="6" max="8" width="18.28125" style="0" customWidth="1"/>
    <col min="9" max="9" width="14.7109375" style="0" customWidth="1"/>
    <col min="10" max="10" width="15.140625" style="0" customWidth="1"/>
    <col min="11" max="11" width="12.00390625" style="0" customWidth="1"/>
    <col min="12" max="12" width="12.421875" style="0" customWidth="1"/>
  </cols>
  <sheetData>
    <row r="1" ht="19.5">
      <c r="A1" s="21" t="s">
        <v>32</v>
      </c>
    </row>
    <row r="2" ht="15">
      <c r="A2" s="22" t="s">
        <v>3</v>
      </c>
    </row>
    <row r="4" ht="18">
      <c r="A4" s="3" t="s">
        <v>260</v>
      </c>
    </row>
    <row r="7" ht="15.75">
      <c r="A7" s="7" t="s">
        <v>273</v>
      </c>
    </row>
    <row r="9" spans="5:12" ht="38.25">
      <c r="E9" s="87" t="s">
        <v>184</v>
      </c>
      <c r="F9" s="87" t="s">
        <v>208</v>
      </c>
      <c r="G9" s="87" t="s">
        <v>207</v>
      </c>
      <c r="H9" s="87" t="s">
        <v>209</v>
      </c>
      <c r="I9" s="87" t="s">
        <v>183</v>
      </c>
      <c r="J9" s="89" t="s">
        <v>182</v>
      </c>
      <c r="K9" s="87" t="s">
        <v>185</v>
      </c>
      <c r="L9" s="90" t="s">
        <v>160</v>
      </c>
    </row>
    <row r="10" spans="5:10" ht="12.75">
      <c r="E10" s="14"/>
      <c r="F10" s="14"/>
      <c r="G10" s="14"/>
      <c r="H10" s="14"/>
      <c r="I10" s="14"/>
      <c r="J10" s="14"/>
    </row>
    <row r="11" ht="12.75">
      <c r="J11" s="91"/>
    </row>
    <row r="12" ht="12.75">
      <c r="J12" s="91"/>
    </row>
    <row r="13" spans="5:12" ht="12.75">
      <c r="E13" s="14" t="s">
        <v>2</v>
      </c>
      <c r="F13" s="14" t="s">
        <v>2</v>
      </c>
      <c r="G13" s="14"/>
      <c r="H13" s="14" t="s">
        <v>2</v>
      </c>
      <c r="I13" s="14" t="s">
        <v>2</v>
      </c>
      <c r="J13" s="92" t="s">
        <v>2</v>
      </c>
      <c r="K13" s="14" t="s">
        <v>2</v>
      </c>
      <c r="L13" s="92" t="s">
        <v>2</v>
      </c>
    </row>
    <row r="14" spans="1:12" ht="15">
      <c r="A14" t="s">
        <v>247</v>
      </c>
      <c r="E14" s="26">
        <v>165000</v>
      </c>
      <c r="F14" s="15">
        <v>249</v>
      </c>
      <c r="G14" s="101">
        <v>-5753</v>
      </c>
      <c r="H14" s="101">
        <v>-6705</v>
      </c>
      <c r="I14" s="15">
        <v>265141</v>
      </c>
      <c r="J14" s="93">
        <f aca="true" t="shared" si="0" ref="J14:J23">SUM(E14:I14)</f>
        <v>417932</v>
      </c>
      <c r="K14" s="83">
        <v>47423</v>
      </c>
      <c r="L14" s="93">
        <f>SUM(J14:K14)</f>
        <v>465355</v>
      </c>
    </row>
    <row r="15" spans="5:12" ht="15">
      <c r="E15" s="15"/>
      <c r="I15" s="16"/>
      <c r="J15" s="94"/>
      <c r="L15" s="91"/>
    </row>
    <row r="16" spans="1:12" ht="12.75">
      <c r="A16" t="s">
        <v>139</v>
      </c>
      <c r="J16" s="93">
        <f t="shared" si="0"/>
        <v>0</v>
      </c>
      <c r="L16" s="91"/>
    </row>
    <row r="17" spans="1:12" ht="15">
      <c r="A17" t="s">
        <v>140</v>
      </c>
      <c r="E17" s="4">
        <v>0</v>
      </c>
      <c r="I17" s="15">
        <f>SUM('Condensed PL-31.3.2010'!N38)</f>
        <v>106439</v>
      </c>
      <c r="J17" s="93">
        <f t="shared" si="0"/>
        <v>106439</v>
      </c>
      <c r="K17" s="74">
        <f>SUM('Condensed PL-31.3.2010'!N39)</f>
        <v>8192</v>
      </c>
      <c r="L17" s="93">
        <f aca="true" t="shared" si="1" ref="L17:L23">SUM(J17:K17)</f>
        <v>114631</v>
      </c>
    </row>
    <row r="18" spans="1:12" ht="15">
      <c r="A18" t="s">
        <v>256</v>
      </c>
      <c r="E18" s="15">
        <v>0</v>
      </c>
      <c r="F18" s="83">
        <v>0</v>
      </c>
      <c r="G18" s="83"/>
      <c r="H18" s="88">
        <v>6473</v>
      </c>
      <c r="I18" s="16"/>
      <c r="J18" s="95">
        <f t="shared" si="0"/>
        <v>6473</v>
      </c>
      <c r="K18" s="83"/>
      <c r="L18" s="95">
        <f t="shared" si="1"/>
        <v>6473</v>
      </c>
    </row>
    <row r="19" spans="1:12" ht="15">
      <c r="A19" t="s">
        <v>275</v>
      </c>
      <c r="E19" s="15">
        <v>32586</v>
      </c>
      <c r="F19" s="83">
        <v>-202</v>
      </c>
      <c r="G19" s="83"/>
      <c r="H19" s="83"/>
      <c r="I19" s="16">
        <v>-32384</v>
      </c>
      <c r="J19" s="95">
        <f t="shared" si="0"/>
        <v>0</v>
      </c>
      <c r="K19" s="83"/>
      <c r="L19" s="95">
        <f t="shared" si="1"/>
        <v>0</v>
      </c>
    </row>
    <row r="20" spans="1:12" ht="15">
      <c r="A20" t="s">
        <v>274</v>
      </c>
      <c r="E20" s="15"/>
      <c r="F20" s="83"/>
      <c r="G20" s="83"/>
      <c r="H20" s="83"/>
      <c r="I20" s="16"/>
      <c r="J20" s="95">
        <f t="shared" si="0"/>
        <v>0</v>
      </c>
      <c r="K20" s="83">
        <v>1800</v>
      </c>
      <c r="L20" s="95">
        <f>SUM(J20:K20)</f>
        <v>1800</v>
      </c>
    </row>
    <row r="21" spans="1:12" ht="15">
      <c r="A21" t="s">
        <v>301</v>
      </c>
      <c r="E21" s="15"/>
      <c r="F21" s="83">
        <v>-47</v>
      </c>
      <c r="G21" s="83"/>
      <c r="H21" s="83"/>
      <c r="I21" s="16">
        <f>SUM(F21)</f>
        <v>-47</v>
      </c>
      <c r="J21" s="95"/>
      <c r="K21" s="83"/>
      <c r="L21" s="95">
        <f>SUM(I21)</f>
        <v>-47</v>
      </c>
    </row>
    <row r="22" spans="1:12" ht="15">
      <c r="A22" t="s">
        <v>210</v>
      </c>
      <c r="E22" s="15"/>
      <c r="F22" s="83"/>
      <c r="G22" s="83">
        <v>-6140</v>
      </c>
      <c r="H22" s="83"/>
      <c r="I22" s="16"/>
      <c r="J22" s="95">
        <f t="shared" si="0"/>
        <v>-6140</v>
      </c>
      <c r="L22" s="95">
        <f t="shared" si="1"/>
        <v>-6140</v>
      </c>
    </row>
    <row r="23" spans="1:12" ht="15">
      <c r="A23" t="s">
        <v>144</v>
      </c>
      <c r="E23" s="4"/>
      <c r="I23" s="82">
        <v>-22838</v>
      </c>
      <c r="J23" s="95">
        <f t="shared" si="0"/>
        <v>-22838</v>
      </c>
      <c r="K23" s="83">
        <v>-1590</v>
      </c>
      <c r="L23" s="95">
        <f t="shared" si="1"/>
        <v>-24428</v>
      </c>
    </row>
    <row r="24" spans="10:12" ht="12.75">
      <c r="J24" s="93"/>
      <c r="L24" s="91"/>
    </row>
    <row r="25" spans="1:12" ht="15.75" thickBot="1">
      <c r="A25" t="s">
        <v>285</v>
      </c>
      <c r="B25" s="18"/>
      <c r="E25" s="98">
        <f aca="true" t="shared" si="2" ref="E25:L25">SUM(E14:E24)</f>
        <v>197586</v>
      </c>
      <c r="F25" s="98">
        <f t="shared" si="2"/>
        <v>0</v>
      </c>
      <c r="G25" s="98">
        <f t="shared" si="2"/>
        <v>-11893</v>
      </c>
      <c r="H25" s="98">
        <f t="shared" si="2"/>
        <v>-232</v>
      </c>
      <c r="I25" s="98">
        <f t="shared" si="2"/>
        <v>316311</v>
      </c>
      <c r="J25" s="98">
        <f t="shared" si="2"/>
        <v>501866</v>
      </c>
      <c r="K25" s="98">
        <f t="shared" si="2"/>
        <v>55825</v>
      </c>
      <c r="L25" s="98">
        <f t="shared" si="2"/>
        <v>557644</v>
      </c>
    </row>
    <row r="26" ht="13.5" thickTop="1"/>
    <row r="27" spans="5:12" ht="12.75">
      <c r="E27" s="127"/>
      <c r="F27" s="82"/>
      <c r="G27" s="127"/>
      <c r="H27" s="127"/>
      <c r="I27" s="17"/>
      <c r="J27" s="127"/>
      <c r="K27" s="128"/>
      <c r="L27" s="128"/>
    </row>
    <row r="28" spans="9:12" ht="12.75">
      <c r="I28" s="127"/>
      <c r="K28" s="128"/>
      <c r="L28" s="128"/>
    </row>
    <row r="29" spans="7:12" ht="12.75">
      <c r="G29" s="127"/>
      <c r="H29" s="127"/>
      <c r="I29" s="127"/>
      <c r="J29" s="127"/>
      <c r="K29" s="127"/>
      <c r="L29" s="127"/>
    </row>
    <row r="30" spans="9:12" ht="12.75">
      <c r="I30" s="127"/>
      <c r="K30" s="127"/>
      <c r="L30" s="127"/>
    </row>
    <row r="37" ht="15.75">
      <c r="A37" s="6" t="s">
        <v>251</v>
      </c>
    </row>
    <row r="38" ht="15.75">
      <c r="A38" s="6" t="s">
        <v>187</v>
      </c>
    </row>
    <row r="39" ht="15">
      <c r="A39" s="20"/>
    </row>
  </sheetData>
  <sheetProtection password="DF0A" sheet="1" objects="1" scenarios="1"/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6"/>
  <sheetViews>
    <sheetView workbookViewId="0" topLeftCell="A1">
      <pane xSplit="2" ySplit="13" topLeftCell="C152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D2" sqref="D2"/>
    </sheetView>
  </sheetViews>
  <sheetFormatPr defaultColWidth="9.140625" defaultRowHeight="12.75"/>
  <cols>
    <col min="2" max="2" width="36.57421875" style="0" customWidth="1"/>
    <col min="3" max="3" width="22.421875" style="0" customWidth="1"/>
    <col min="4" max="4" width="22.00390625" style="0" customWidth="1"/>
    <col min="5" max="5" width="12.00390625" style="0" customWidth="1"/>
    <col min="6" max="6" width="23.7109375" style="0" customWidth="1"/>
    <col min="7" max="7" width="24.421875" style="0" customWidth="1"/>
    <col min="8" max="8" width="14.00390625" style="0" customWidth="1"/>
    <col min="10" max="10" width="11.8515625" style="0" bestFit="1" customWidth="1"/>
    <col min="12" max="12" width="10.28125" style="0" customWidth="1"/>
  </cols>
  <sheetData>
    <row r="1" ht="19.5">
      <c r="A1" s="21" t="s">
        <v>32</v>
      </c>
    </row>
    <row r="2" ht="15">
      <c r="A2" s="22" t="s">
        <v>3</v>
      </c>
    </row>
    <row r="3" ht="18">
      <c r="A3" s="3" t="s">
        <v>260</v>
      </c>
    </row>
    <row r="4" ht="15">
      <c r="A4" s="22"/>
    </row>
    <row r="5" ht="12.75">
      <c r="A5" s="23" t="s">
        <v>61</v>
      </c>
    </row>
    <row r="6" spans="4:6" ht="12.75">
      <c r="D6" s="14"/>
      <c r="E6" s="14"/>
      <c r="F6" s="14"/>
    </row>
    <row r="7" spans="1:2" ht="18.75">
      <c r="A7" s="2" t="s">
        <v>62</v>
      </c>
      <c r="B7" s="24" t="s">
        <v>141</v>
      </c>
    </row>
    <row r="8" spans="1:2" ht="14.25">
      <c r="A8" s="13"/>
      <c r="B8" s="28"/>
    </row>
    <row r="9" spans="2:8" s="164" customFormat="1" ht="14.25">
      <c r="B9" s="178"/>
      <c r="C9" s="29" t="s">
        <v>63</v>
      </c>
      <c r="D9" s="29" t="s">
        <v>64</v>
      </c>
      <c r="E9" s="29" t="s">
        <v>65</v>
      </c>
      <c r="F9" s="30" t="s">
        <v>66</v>
      </c>
      <c r="G9" s="30" t="s">
        <v>0</v>
      </c>
      <c r="H9" s="31" t="s">
        <v>65</v>
      </c>
    </row>
    <row r="10" spans="2:8" s="164" customFormat="1" ht="14.25">
      <c r="B10" s="179"/>
      <c r="C10" s="32" t="s">
        <v>67</v>
      </c>
      <c r="D10" s="32" t="s">
        <v>68</v>
      </c>
      <c r="E10" s="32" t="s">
        <v>69</v>
      </c>
      <c r="F10" s="33" t="s">
        <v>70</v>
      </c>
      <c r="G10" s="33" t="s">
        <v>71</v>
      </c>
      <c r="H10" s="34" t="s">
        <v>69</v>
      </c>
    </row>
    <row r="11" spans="2:8" s="164" customFormat="1" ht="14.25">
      <c r="B11" s="179"/>
      <c r="C11" s="35"/>
      <c r="D11" s="32" t="s">
        <v>67</v>
      </c>
      <c r="E11" s="32"/>
      <c r="F11" s="33"/>
      <c r="G11" s="33" t="s">
        <v>72</v>
      </c>
      <c r="H11" s="169"/>
    </row>
    <row r="12" spans="2:8" s="164" customFormat="1" ht="14.25">
      <c r="B12" s="178"/>
      <c r="C12" s="29" t="s">
        <v>261</v>
      </c>
      <c r="D12" s="29" t="s">
        <v>263</v>
      </c>
      <c r="E12" s="29"/>
      <c r="F12" s="29" t="s">
        <v>303</v>
      </c>
      <c r="G12" s="29" t="s">
        <v>304</v>
      </c>
      <c r="H12" s="169"/>
    </row>
    <row r="13" spans="2:8" s="164" customFormat="1" ht="14.25">
      <c r="B13" s="180"/>
      <c r="C13" s="36" t="s">
        <v>262</v>
      </c>
      <c r="D13" s="36" t="s">
        <v>217</v>
      </c>
      <c r="E13" s="36"/>
      <c r="F13" s="36" t="s">
        <v>262</v>
      </c>
      <c r="G13" s="36" t="s">
        <v>217</v>
      </c>
      <c r="H13" s="169"/>
    </row>
    <row r="14" spans="2:8" s="164" customFormat="1" ht="14.25">
      <c r="B14" s="181"/>
      <c r="C14" s="37" t="s">
        <v>73</v>
      </c>
      <c r="D14" s="37" t="s">
        <v>73</v>
      </c>
      <c r="E14" s="37"/>
      <c r="F14" s="38" t="s">
        <v>73</v>
      </c>
      <c r="G14" s="38" t="s">
        <v>73</v>
      </c>
      <c r="H14" s="169"/>
    </row>
    <row r="15" spans="2:8" s="164" customFormat="1" ht="14.25">
      <c r="B15" s="166"/>
      <c r="C15" s="37" t="s">
        <v>2</v>
      </c>
      <c r="D15" s="37" t="s">
        <v>2</v>
      </c>
      <c r="E15" s="37"/>
      <c r="F15" s="38" t="s">
        <v>2</v>
      </c>
      <c r="G15" s="37" t="s">
        <v>2</v>
      </c>
      <c r="H15" s="169"/>
    </row>
    <row r="16" spans="2:8" s="164" customFormat="1" ht="15">
      <c r="B16" s="166" t="s">
        <v>74</v>
      </c>
      <c r="C16" s="171">
        <v>92822</v>
      </c>
      <c r="D16" s="276">
        <v>75941</v>
      </c>
      <c r="E16" s="173">
        <f>SUM(C16-D16)/D16</f>
        <v>0.22229098905729447</v>
      </c>
      <c r="F16" s="171">
        <v>355914</v>
      </c>
      <c r="G16" s="276">
        <v>324774</v>
      </c>
      <c r="H16" s="173">
        <f>SUM(F16-G16)/G16</f>
        <v>0.09588205952446932</v>
      </c>
    </row>
    <row r="17" spans="2:8" s="164" customFormat="1" ht="15">
      <c r="B17" s="166" t="s">
        <v>202</v>
      </c>
      <c r="C17" s="171">
        <v>92461</v>
      </c>
      <c r="D17" s="276">
        <v>52189</v>
      </c>
      <c r="E17" s="172">
        <f>SUM(C17-D17)/D17</f>
        <v>0.7716568625572439</v>
      </c>
      <c r="F17" s="171">
        <v>272956</v>
      </c>
      <c r="G17" s="276">
        <v>268307</v>
      </c>
      <c r="H17" s="172">
        <f>SUM(F17-G17)/G17</f>
        <v>0.017327166268490946</v>
      </c>
    </row>
    <row r="18" spans="2:8" s="164" customFormat="1" ht="17.25">
      <c r="B18" s="166" t="s">
        <v>75</v>
      </c>
      <c r="C18" s="39">
        <v>227741</v>
      </c>
      <c r="D18" s="39">
        <v>191079</v>
      </c>
      <c r="E18" s="172">
        <f>SUM(C18-D18)/D18</f>
        <v>0.1918682848455351</v>
      </c>
      <c r="F18" s="171">
        <v>847794</v>
      </c>
      <c r="G18" s="276">
        <v>804823</v>
      </c>
      <c r="H18" s="172">
        <f>SUM(F18-G18)/G18</f>
        <v>0.053391863801109066</v>
      </c>
    </row>
    <row r="19" spans="2:8" s="164" customFormat="1" ht="18" thickBot="1">
      <c r="B19" s="166" t="s">
        <v>52</v>
      </c>
      <c r="C19" s="40">
        <f>SUM(C16:C18)</f>
        <v>413024</v>
      </c>
      <c r="D19" s="341">
        <f>SUM(D16:D18)</f>
        <v>319209</v>
      </c>
      <c r="E19" s="175">
        <f>SUM(C19-D19)/D19</f>
        <v>0.2938983549962564</v>
      </c>
      <c r="F19" s="182">
        <f>SUM(F16:F18)</f>
        <v>1476664</v>
      </c>
      <c r="G19" s="342">
        <f>SUM(G16:G18)</f>
        <v>1397904</v>
      </c>
      <c r="H19" s="175">
        <f>SUM(F19-G19)/G19</f>
        <v>0.05634149412262931</v>
      </c>
    </row>
    <row r="20" spans="2:8" s="164" customFormat="1" ht="15" thickTop="1">
      <c r="B20" s="167"/>
      <c r="C20" s="174"/>
      <c r="D20" s="183"/>
      <c r="E20" s="183"/>
      <c r="F20" s="184"/>
      <c r="G20" s="183"/>
      <c r="H20" s="169"/>
    </row>
    <row r="21" spans="2:8" s="164" customFormat="1" ht="14.25">
      <c r="B21" s="166"/>
      <c r="C21" s="29" t="s">
        <v>261</v>
      </c>
      <c r="D21" s="29" t="s">
        <v>263</v>
      </c>
      <c r="E21" s="29"/>
      <c r="F21" s="29" t="s">
        <v>303</v>
      </c>
      <c r="G21" s="29" t="s">
        <v>304</v>
      </c>
      <c r="H21" s="169"/>
    </row>
    <row r="22" spans="2:8" s="164" customFormat="1" ht="14.25">
      <c r="B22" s="166"/>
      <c r="C22" s="36" t="s">
        <v>262</v>
      </c>
      <c r="D22" s="36" t="s">
        <v>217</v>
      </c>
      <c r="E22" s="36"/>
      <c r="F22" s="36" t="s">
        <v>262</v>
      </c>
      <c r="G22" s="36" t="s">
        <v>217</v>
      </c>
      <c r="H22" s="169"/>
    </row>
    <row r="23" spans="2:8" s="164" customFormat="1" ht="14.25">
      <c r="B23" s="166"/>
      <c r="C23" s="37" t="s">
        <v>49</v>
      </c>
      <c r="D23" s="37" t="s">
        <v>49</v>
      </c>
      <c r="E23" s="37"/>
      <c r="F23" s="38" t="s">
        <v>49</v>
      </c>
      <c r="G23" s="37" t="s">
        <v>49</v>
      </c>
      <c r="H23" s="169"/>
    </row>
    <row r="24" spans="2:8" s="164" customFormat="1" ht="14.25">
      <c r="B24" s="166"/>
      <c r="C24" s="37" t="s">
        <v>2</v>
      </c>
      <c r="D24" s="29" t="s">
        <v>2</v>
      </c>
      <c r="E24" s="29"/>
      <c r="F24" s="75" t="s">
        <v>2</v>
      </c>
      <c r="G24" s="29" t="s">
        <v>2</v>
      </c>
      <c r="H24" s="169"/>
    </row>
    <row r="25" spans="2:8" s="164" customFormat="1" ht="14.25">
      <c r="B25" s="166"/>
      <c r="C25" s="37"/>
      <c r="D25" s="37"/>
      <c r="E25" s="29"/>
      <c r="F25" s="76"/>
      <c r="G25" s="37"/>
      <c r="H25" s="169"/>
    </row>
    <row r="26" spans="2:8" s="164" customFormat="1" ht="15">
      <c r="B26" s="166" t="s">
        <v>74</v>
      </c>
      <c r="C26" s="171">
        <v>13004</v>
      </c>
      <c r="D26" s="276">
        <v>6417</v>
      </c>
      <c r="E26" s="185">
        <f>SUM(C26-D26)/D26</f>
        <v>1.0264921302789465</v>
      </c>
      <c r="F26" s="186">
        <v>55556</v>
      </c>
      <c r="G26" s="67">
        <v>45012</v>
      </c>
      <c r="H26" s="185">
        <f>SUM(F26-G26)/G26</f>
        <v>0.23424864480582955</v>
      </c>
    </row>
    <row r="27" spans="2:8" s="164" customFormat="1" ht="15">
      <c r="B27" s="166" t="s">
        <v>202</v>
      </c>
      <c r="C27" s="171">
        <v>2486</v>
      </c>
      <c r="D27" s="276">
        <v>2552</v>
      </c>
      <c r="E27" s="173">
        <f>SUM(C27-D27)/D27</f>
        <v>-0.02586206896551724</v>
      </c>
      <c r="F27" s="171">
        <v>8011</v>
      </c>
      <c r="G27" s="67">
        <v>10900</v>
      </c>
      <c r="H27" s="173">
        <f>SUM(F27-G27)/G27</f>
        <v>-0.26504587155963305</v>
      </c>
    </row>
    <row r="28" spans="2:8" s="164" customFormat="1" ht="17.25">
      <c r="B28" s="166" t="s">
        <v>75</v>
      </c>
      <c r="C28" s="39">
        <v>19419</v>
      </c>
      <c r="D28" s="39">
        <v>15053</v>
      </c>
      <c r="E28" s="173">
        <f>SUM(C28-D28)/D28</f>
        <v>0.2900418521225005</v>
      </c>
      <c r="F28" s="187">
        <v>72605</v>
      </c>
      <c r="G28" s="67">
        <v>53985</v>
      </c>
      <c r="H28" s="173">
        <f>SUM(F28-G28)/G28</f>
        <v>0.34491062332129296</v>
      </c>
    </row>
    <row r="29" spans="2:8" s="164" customFormat="1" ht="17.25">
      <c r="B29" s="166" t="s">
        <v>52</v>
      </c>
      <c r="C29" s="40">
        <f>SUM(C26:C28)</f>
        <v>34909</v>
      </c>
      <c r="D29" s="40">
        <f>SUM(D26:D28)</f>
        <v>24022</v>
      </c>
      <c r="E29" s="49">
        <f>SUM(C29-D29)/D29</f>
        <v>0.4532095579052535</v>
      </c>
      <c r="F29" s="42">
        <f>SUM(F26:F28)</f>
        <v>136172</v>
      </c>
      <c r="G29" s="343">
        <f>SUM(G26:G28)</f>
        <v>109897</v>
      </c>
      <c r="H29" s="49">
        <f>SUM(F29-G29)/G29</f>
        <v>0.23908750921317234</v>
      </c>
    </row>
    <row r="30" spans="2:8" s="164" customFormat="1" ht="17.25">
      <c r="B30" s="188"/>
      <c r="C30" s="43"/>
      <c r="D30" s="189"/>
      <c r="E30" s="189"/>
      <c r="F30" s="189"/>
      <c r="G30" s="190"/>
      <c r="H30" s="191"/>
    </row>
    <row r="31" spans="2:8" ht="17.25">
      <c r="B31" s="44"/>
      <c r="C31" s="45"/>
      <c r="D31" s="44"/>
      <c r="E31" s="44"/>
      <c r="F31" s="44"/>
      <c r="G31" s="46"/>
      <c r="H31" s="46"/>
    </row>
    <row r="32" spans="1:2" s="138" customFormat="1" ht="14.25">
      <c r="A32" s="137" t="s">
        <v>76</v>
      </c>
      <c r="B32" s="138" t="s">
        <v>288</v>
      </c>
    </row>
    <row r="33" spans="1:2" s="138" customFormat="1" ht="14.25">
      <c r="A33" s="137"/>
      <c r="B33" s="138" t="s">
        <v>283</v>
      </c>
    </row>
    <row r="34" s="138" customFormat="1" ht="14.25">
      <c r="A34" s="137"/>
    </row>
    <row r="35" spans="1:2" s="138" customFormat="1" ht="14.25">
      <c r="A35" s="137"/>
      <c r="B35" s="136" t="s">
        <v>289</v>
      </c>
    </row>
    <row r="36" spans="1:2" s="138" customFormat="1" ht="14.25">
      <c r="A36" s="137"/>
      <c r="B36" s="138" t="s">
        <v>284</v>
      </c>
    </row>
    <row r="37" s="138" customFormat="1" ht="14.25">
      <c r="A37" s="137"/>
    </row>
    <row r="38" spans="1:2" s="138" customFormat="1" ht="14.25">
      <c r="A38" s="137" t="s">
        <v>77</v>
      </c>
      <c r="B38" s="138" t="s">
        <v>291</v>
      </c>
    </row>
    <row r="39" spans="1:2" s="138" customFormat="1" ht="14.25">
      <c r="A39" s="137"/>
      <c r="B39" s="138" t="s">
        <v>290</v>
      </c>
    </row>
    <row r="40" s="138" customFormat="1" ht="14.25">
      <c r="A40" s="137"/>
    </row>
    <row r="41" spans="1:2" s="138" customFormat="1" ht="14.25">
      <c r="A41" s="137"/>
      <c r="B41" s="138" t="s">
        <v>296</v>
      </c>
    </row>
    <row r="42" spans="1:2" s="138" customFormat="1" ht="14.25">
      <c r="A42" s="137"/>
      <c r="B42" s="138" t="s">
        <v>298</v>
      </c>
    </row>
    <row r="43" spans="1:2" s="138" customFormat="1" ht="14.25">
      <c r="A43" s="137"/>
      <c r="B43" s="138" t="s">
        <v>292</v>
      </c>
    </row>
    <row r="44" spans="1:2" s="138" customFormat="1" ht="14.25">
      <c r="A44" s="137"/>
      <c r="B44" s="136"/>
    </row>
    <row r="45" spans="1:2" s="138" customFormat="1" ht="14.25">
      <c r="A45" s="137" t="s">
        <v>78</v>
      </c>
      <c r="B45" s="136" t="s">
        <v>299</v>
      </c>
    </row>
    <row r="46" spans="1:2" s="138" customFormat="1" ht="14.25">
      <c r="A46" s="137"/>
      <c r="B46" s="138" t="s">
        <v>257</v>
      </c>
    </row>
    <row r="47" s="138" customFormat="1" ht="14.25">
      <c r="A47" s="137"/>
    </row>
    <row r="48" s="138" customFormat="1" ht="14.25">
      <c r="B48" s="136" t="s">
        <v>300</v>
      </c>
    </row>
    <row r="49" s="138" customFormat="1" ht="14.25"/>
    <row r="51" spans="1:2" ht="18.75">
      <c r="A51" s="2" t="s">
        <v>79</v>
      </c>
      <c r="B51" s="24" t="s">
        <v>80</v>
      </c>
    </row>
    <row r="52" spans="2:8" s="164" customFormat="1" ht="14.25">
      <c r="B52" s="165"/>
      <c r="C52" s="47" t="s">
        <v>81</v>
      </c>
      <c r="D52" s="99" t="s">
        <v>203</v>
      </c>
      <c r="E52" s="29" t="s">
        <v>65</v>
      </c>
      <c r="F52" s="47" t="s">
        <v>81</v>
      </c>
      <c r="G52" s="37" t="s">
        <v>82</v>
      </c>
      <c r="H52" s="29" t="s">
        <v>65</v>
      </c>
    </row>
    <row r="53" spans="2:8" s="164" customFormat="1" ht="14.25">
      <c r="B53" s="166"/>
      <c r="C53" s="29" t="s">
        <v>261</v>
      </c>
      <c r="D53" s="29" t="s">
        <v>305</v>
      </c>
      <c r="E53" s="32" t="s">
        <v>69</v>
      </c>
      <c r="F53" s="29" t="s">
        <v>261</v>
      </c>
      <c r="G53" s="29" t="s">
        <v>305</v>
      </c>
      <c r="H53" s="32" t="s">
        <v>69</v>
      </c>
    </row>
    <row r="54" spans="2:8" s="164" customFormat="1" ht="14.25">
      <c r="B54" s="166"/>
      <c r="C54" s="36" t="s">
        <v>262</v>
      </c>
      <c r="D54" s="36" t="s">
        <v>253</v>
      </c>
      <c r="E54" s="35"/>
      <c r="F54" s="36" t="s">
        <v>262</v>
      </c>
      <c r="G54" s="36" t="s">
        <v>253</v>
      </c>
      <c r="H54" s="32"/>
    </row>
    <row r="55" spans="2:8" s="164" customFormat="1" ht="14.25">
      <c r="B55" s="167"/>
      <c r="C55" s="37" t="s">
        <v>73</v>
      </c>
      <c r="D55" s="168" t="s">
        <v>73</v>
      </c>
      <c r="E55" s="36"/>
      <c r="F55" s="37" t="s">
        <v>49</v>
      </c>
      <c r="G55" s="168" t="s">
        <v>49</v>
      </c>
      <c r="H55" s="36"/>
    </row>
    <row r="56" spans="2:8" s="164" customFormat="1" ht="14.25">
      <c r="B56" s="169" t="s">
        <v>83</v>
      </c>
      <c r="C56" s="170"/>
      <c r="D56" s="169"/>
      <c r="E56" s="169"/>
      <c r="F56" s="169"/>
      <c r="G56" s="170"/>
      <c r="H56" s="169"/>
    </row>
    <row r="57" spans="2:8" s="164" customFormat="1" ht="15">
      <c r="B57" s="166" t="s">
        <v>74</v>
      </c>
      <c r="C57" s="171">
        <f>SUM(C16)</f>
        <v>92822</v>
      </c>
      <c r="D57" s="276">
        <v>91206</v>
      </c>
      <c r="E57" s="172">
        <f>SUM(C57-D57)/D57</f>
        <v>0.017718132578996997</v>
      </c>
      <c r="F57" s="171">
        <f>SUM(C26)</f>
        <v>13004</v>
      </c>
      <c r="G57" s="276">
        <v>16068</v>
      </c>
      <c r="H57" s="173">
        <f>SUM(F57-G57)/G57</f>
        <v>-0.19068956933034603</v>
      </c>
    </row>
    <row r="58" spans="2:8" s="164" customFormat="1" ht="15">
      <c r="B58" s="166" t="s">
        <v>202</v>
      </c>
      <c r="C58" s="171">
        <f>SUM(C17)</f>
        <v>92461</v>
      </c>
      <c r="D58" s="276">
        <v>72670</v>
      </c>
      <c r="E58" s="172">
        <f>SUM(C58-D58)/D58</f>
        <v>0.2723407183156736</v>
      </c>
      <c r="F58" s="171">
        <f>SUM(C27)</f>
        <v>2486</v>
      </c>
      <c r="G58" s="276">
        <v>3278</v>
      </c>
      <c r="H58" s="173">
        <f>SUM(F58-G58)/G58</f>
        <v>-0.24161073825503357</v>
      </c>
    </row>
    <row r="59" spans="2:8" s="164" customFormat="1" ht="17.25">
      <c r="B59" s="166" t="s">
        <v>75</v>
      </c>
      <c r="C59" s="41">
        <f>SUM(C18)</f>
        <v>227741</v>
      </c>
      <c r="D59" s="39">
        <v>206257</v>
      </c>
      <c r="E59" s="172">
        <f>SUM(C59-D59)/D59</f>
        <v>0.10416131331300271</v>
      </c>
      <c r="F59" s="41">
        <f>SUM(C28)</f>
        <v>19419</v>
      </c>
      <c r="G59" s="39">
        <v>20668</v>
      </c>
      <c r="H59" s="173">
        <f>SUM(F59-G59)/G59</f>
        <v>-0.06043158505902845</v>
      </c>
    </row>
    <row r="60" spans="2:8" s="164" customFormat="1" ht="17.25">
      <c r="B60" s="174" t="s">
        <v>52</v>
      </c>
      <c r="C60" s="48">
        <f>SUM(C57:C59)</f>
        <v>413024</v>
      </c>
      <c r="D60" s="48">
        <f>SUM(D57:D59)</f>
        <v>370133</v>
      </c>
      <c r="E60" s="175">
        <f>SUM(C60-D60)/D60</f>
        <v>0.11587996747115226</v>
      </c>
      <c r="F60" s="48">
        <f>SUM(F57:F59)</f>
        <v>34909</v>
      </c>
      <c r="G60" s="48">
        <f>SUM(G57:G59)</f>
        <v>40014</v>
      </c>
      <c r="H60" s="49">
        <f>SUM(F60-G60)/G60</f>
        <v>-0.1275803468785925</v>
      </c>
    </row>
    <row r="61" spans="2:8" s="164" customFormat="1" ht="16.5">
      <c r="B61" s="176"/>
      <c r="C61" s="50"/>
      <c r="D61" s="100"/>
      <c r="E61" s="51"/>
      <c r="F61" s="51"/>
      <c r="G61" s="52"/>
      <c r="H61" s="177"/>
    </row>
    <row r="62" spans="2:8" ht="16.5">
      <c r="B62" s="44"/>
      <c r="C62" s="53"/>
      <c r="D62" s="54"/>
      <c r="E62" s="54"/>
      <c r="F62" s="54"/>
      <c r="G62" s="55"/>
      <c r="H62" s="56"/>
    </row>
    <row r="63" spans="1:2" s="138" customFormat="1" ht="14.25">
      <c r="A63" s="137" t="s">
        <v>76</v>
      </c>
      <c r="B63" s="192" t="s">
        <v>297</v>
      </c>
    </row>
    <row r="64" spans="1:2" s="138" customFormat="1" ht="14.25">
      <c r="A64" s="137"/>
      <c r="B64" s="138" t="s">
        <v>294</v>
      </c>
    </row>
    <row r="65" s="138" customFormat="1" ht="14.25"/>
    <row r="66" spans="1:2" s="138" customFormat="1" ht="14.25">
      <c r="A66" s="137" t="s">
        <v>77</v>
      </c>
      <c r="B66" s="136" t="s">
        <v>295</v>
      </c>
    </row>
    <row r="67" spans="1:2" s="138" customFormat="1" ht="14.25">
      <c r="A67" s="137"/>
      <c r="B67" s="138" t="s">
        <v>308</v>
      </c>
    </row>
    <row r="68" s="138" customFormat="1" ht="14.25">
      <c r="A68" s="137"/>
    </row>
    <row r="69" spans="1:2" s="138" customFormat="1" ht="14.25">
      <c r="A69" s="137" t="s">
        <v>84</v>
      </c>
      <c r="B69" s="138" t="s">
        <v>293</v>
      </c>
    </row>
    <row r="70" s="138" customFormat="1" ht="14.25">
      <c r="B70" s="138" t="s">
        <v>306</v>
      </c>
    </row>
    <row r="73" spans="1:6" ht="18.75">
      <c r="A73" s="2" t="s">
        <v>85</v>
      </c>
      <c r="B73" s="12" t="s">
        <v>270</v>
      </c>
      <c r="F73" s="4"/>
    </row>
    <row r="74" spans="2:6" ht="15.75">
      <c r="B74" s="139" t="s">
        <v>272</v>
      </c>
      <c r="F74" s="4"/>
    </row>
    <row r="75" spans="2:6" ht="15.75">
      <c r="B75" s="139" t="s">
        <v>271</v>
      </c>
      <c r="F75" s="4"/>
    </row>
    <row r="76" spans="2:6" ht="15.75">
      <c r="B76" s="139"/>
      <c r="F76" s="4"/>
    </row>
    <row r="77" spans="1:2" ht="18.75">
      <c r="A77" s="2" t="s">
        <v>86</v>
      </c>
      <c r="B77" s="12" t="s">
        <v>87</v>
      </c>
    </row>
    <row r="78" s="138" customFormat="1" ht="14.25">
      <c r="B78" s="138" t="s">
        <v>88</v>
      </c>
    </row>
    <row r="79" spans="2:7" ht="15">
      <c r="B79" s="18"/>
      <c r="G79" s="13" t="s">
        <v>145</v>
      </c>
    </row>
    <row r="80" spans="1:8" ht="24" customHeight="1">
      <c r="A80" s="2" t="s">
        <v>89</v>
      </c>
      <c r="B80" s="57" t="s">
        <v>90</v>
      </c>
      <c r="E80" s="13"/>
      <c r="G80" s="25" t="s">
        <v>46</v>
      </c>
      <c r="H80" s="13"/>
    </row>
    <row r="81" ht="14.25">
      <c r="G81" s="58" t="s">
        <v>262</v>
      </c>
    </row>
    <row r="82" ht="12.75">
      <c r="G82" s="64" t="s">
        <v>2</v>
      </c>
    </row>
    <row r="83" spans="2:7" ht="15">
      <c r="B83" t="s">
        <v>92</v>
      </c>
      <c r="G83" s="15">
        <v>15300</v>
      </c>
    </row>
    <row r="84" spans="2:8" ht="17.25">
      <c r="B84" t="s">
        <v>93</v>
      </c>
      <c r="E84" s="59"/>
      <c r="F84" s="96"/>
      <c r="G84" s="96">
        <v>6241</v>
      </c>
      <c r="H84" s="26"/>
    </row>
    <row r="85" spans="5:8" ht="17.25">
      <c r="E85" s="61"/>
      <c r="F85" s="60"/>
      <c r="G85" s="62">
        <f>SUM(G83:G84)</f>
        <v>21541</v>
      </c>
      <c r="H85" s="63"/>
    </row>
    <row r="86" ht="12.75">
      <c r="B86" t="s">
        <v>94</v>
      </c>
    </row>
    <row r="88" spans="1:2" ht="18.75">
      <c r="A88" s="2" t="s">
        <v>95</v>
      </c>
      <c r="B88" s="24" t="s">
        <v>96</v>
      </c>
    </row>
    <row r="89" ht="15">
      <c r="B89" s="27" t="s">
        <v>147</v>
      </c>
    </row>
    <row r="90" ht="15">
      <c r="B90" s="27"/>
    </row>
    <row r="91" ht="15">
      <c r="B91" s="27"/>
    </row>
    <row r="92" ht="15">
      <c r="B92" s="27"/>
    </row>
    <row r="93" ht="15">
      <c r="B93" s="27"/>
    </row>
    <row r="94" ht="15">
      <c r="B94" s="27"/>
    </row>
    <row r="95" ht="15">
      <c r="B95" s="27"/>
    </row>
    <row r="96" ht="15">
      <c r="B96" s="27"/>
    </row>
    <row r="97" spans="1:7" ht="18.75">
      <c r="A97" s="2" t="s">
        <v>97</v>
      </c>
      <c r="B97" s="24" t="s">
        <v>98</v>
      </c>
      <c r="F97" s="13" t="s">
        <v>91</v>
      </c>
      <c r="G97" s="25" t="s">
        <v>46</v>
      </c>
    </row>
    <row r="98" spans="1:7" ht="18.75">
      <c r="A98" s="65"/>
      <c r="B98" s="27" t="s">
        <v>99</v>
      </c>
      <c r="F98" s="58" t="s">
        <v>255</v>
      </c>
      <c r="G98" s="58" t="s">
        <v>255</v>
      </c>
    </row>
    <row r="99" spans="1:7" ht="18.75">
      <c r="A99" s="65"/>
      <c r="B99" s="66" t="s">
        <v>100</v>
      </c>
      <c r="F99" s="64" t="s">
        <v>2</v>
      </c>
      <c r="G99" s="64" t="s">
        <v>2</v>
      </c>
    </row>
    <row r="100" spans="1:7" ht="20.25">
      <c r="A100" s="65"/>
      <c r="B100" s="27" t="s">
        <v>101</v>
      </c>
      <c r="F100" s="19">
        <v>4</v>
      </c>
      <c r="G100" s="19">
        <v>4</v>
      </c>
    </row>
    <row r="101" spans="1:7" ht="20.25">
      <c r="A101" s="65"/>
      <c r="B101" s="27" t="s">
        <v>102</v>
      </c>
      <c r="F101" s="62">
        <v>4</v>
      </c>
      <c r="G101" s="62">
        <v>4</v>
      </c>
    </row>
    <row r="102" spans="1:7" ht="20.25">
      <c r="A102" s="65"/>
      <c r="B102" s="27" t="s">
        <v>103</v>
      </c>
      <c r="F102" s="60">
        <v>4</v>
      </c>
      <c r="G102" s="60">
        <v>4</v>
      </c>
    </row>
    <row r="103" spans="1:7" ht="20.25">
      <c r="A103" s="65"/>
      <c r="B103" s="27"/>
      <c r="F103" s="60"/>
      <c r="G103" s="60"/>
    </row>
    <row r="104" spans="1:2" ht="18.75">
      <c r="A104" s="2" t="s">
        <v>104</v>
      </c>
      <c r="B104" s="24" t="s">
        <v>105</v>
      </c>
    </row>
    <row r="105" spans="1:2" ht="15">
      <c r="A105" s="13"/>
      <c r="B105" s="27" t="s">
        <v>191</v>
      </c>
    </row>
    <row r="106" spans="1:2" ht="15">
      <c r="A106" s="13"/>
      <c r="B106" s="27"/>
    </row>
    <row r="107" spans="1:8" ht="18.75">
      <c r="A107" s="2" t="s">
        <v>106</v>
      </c>
      <c r="B107" s="12" t="s">
        <v>107</v>
      </c>
      <c r="G107" s="14" t="s">
        <v>2</v>
      </c>
      <c r="H107" s="14" t="s">
        <v>2</v>
      </c>
    </row>
    <row r="108" spans="2:8" ht="15">
      <c r="B108" s="73" t="s">
        <v>108</v>
      </c>
      <c r="G108" s="67">
        <v>0</v>
      </c>
      <c r="H108" s="17"/>
    </row>
    <row r="109" spans="2:8" ht="17.25">
      <c r="B109" s="73" t="s">
        <v>109</v>
      </c>
      <c r="G109" s="63">
        <v>3783</v>
      </c>
      <c r="H109" s="17"/>
    </row>
    <row r="110" spans="2:8" ht="17.25">
      <c r="B110" s="86"/>
      <c r="G110" s="63"/>
      <c r="H110" s="67">
        <f>SUM(G108:G109)</f>
        <v>3783</v>
      </c>
    </row>
    <row r="111" spans="2:8" ht="15">
      <c r="B111" s="73" t="s">
        <v>110</v>
      </c>
      <c r="F111" s="127"/>
      <c r="G111" s="67">
        <v>1271</v>
      </c>
      <c r="H111" s="17"/>
    </row>
    <row r="112" spans="2:8" ht="17.25">
      <c r="B112" s="73" t="s">
        <v>111</v>
      </c>
      <c r="F112" s="127"/>
      <c r="G112" s="63">
        <v>869</v>
      </c>
      <c r="H112" s="17"/>
    </row>
    <row r="113" spans="2:8" ht="15">
      <c r="B113" s="86"/>
      <c r="G113" s="273"/>
      <c r="H113" s="67">
        <f>SUM(G111:G112)</f>
        <v>2140</v>
      </c>
    </row>
    <row r="114" spans="2:8" ht="15">
      <c r="B114" s="73" t="s">
        <v>112</v>
      </c>
      <c r="G114" s="67">
        <v>546</v>
      </c>
      <c r="H114" s="17"/>
    </row>
    <row r="115" spans="2:8" ht="17.25">
      <c r="B115" s="73" t="s">
        <v>113</v>
      </c>
      <c r="G115" s="63">
        <v>154192</v>
      </c>
      <c r="H115" s="17"/>
    </row>
    <row r="116" spans="2:8" ht="15">
      <c r="B116" s="86"/>
      <c r="G116" s="273"/>
      <c r="H116" s="67">
        <f>SUM(G114:G115)</f>
        <v>154738</v>
      </c>
    </row>
    <row r="117" spans="2:8" ht="15">
      <c r="B117" s="73" t="s">
        <v>114</v>
      </c>
      <c r="G117" s="67">
        <v>104</v>
      </c>
      <c r="H117" s="17"/>
    </row>
    <row r="118" spans="2:8" ht="17.25">
      <c r="B118" s="73" t="s">
        <v>115</v>
      </c>
      <c r="G118" s="63">
        <v>37015</v>
      </c>
      <c r="H118" s="17"/>
    </row>
    <row r="119" spans="2:8" ht="17.25">
      <c r="B119" s="73"/>
      <c r="C119" s="18"/>
      <c r="G119" s="67"/>
      <c r="H119" s="63">
        <f>SUM(G117:G118)</f>
        <v>37119</v>
      </c>
    </row>
    <row r="120" spans="2:10" ht="15">
      <c r="B120" s="73" t="s">
        <v>116</v>
      </c>
      <c r="G120" s="67">
        <v>4753</v>
      </c>
      <c r="H120" s="17"/>
      <c r="J120" s="17"/>
    </row>
    <row r="121" spans="2:10" ht="17.25">
      <c r="B121" s="73" t="s">
        <v>117</v>
      </c>
      <c r="F121" s="127"/>
      <c r="G121" s="274">
        <v>209797</v>
      </c>
      <c r="H121" s="67">
        <f>SUM(G120:G121)</f>
        <v>214550</v>
      </c>
      <c r="J121" s="128"/>
    </row>
    <row r="122" spans="2:10" ht="15.75" thickBot="1">
      <c r="B122" s="23" t="s">
        <v>118</v>
      </c>
      <c r="G122" s="17"/>
      <c r="H122" s="85">
        <f>SUM(H110:H121)</f>
        <v>412330</v>
      </c>
      <c r="J122" s="127"/>
    </row>
    <row r="123" ht="13.5" thickTop="1">
      <c r="G123" s="17"/>
    </row>
    <row r="124" spans="1:8" ht="18.75">
      <c r="A124" s="2" t="s">
        <v>119</v>
      </c>
      <c r="B124" s="12" t="s">
        <v>120</v>
      </c>
      <c r="H124" s="4"/>
    </row>
    <row r="125" spans="1:8" ht="18.75">
      <c r="A125" s="2"/>
      <c r="B125" s="27" t="s">
        <v>121</v>
      </c>
      <c r="H125" s="127"/>
    </row>
    <row r="126" spans="1:2" ht="18.75">
      <c r="A126" s="2"/>
      <c r="B126" t="s">
        <v>122</v>
      </c>
    </row>
    <row r="127" spans="1:2" ht="18.75">
      <c r="A127" s="2"/>
      <c r="B127" t="s">
        <v>123</v>
      </c>
    </row>
    <row r="128" spans="1:2" ht="18.75">
      <c r="A128" s="2"/>
      <c r="B128" t="s">
        <v>124</v>
      </c>
    </row>
    <row r="129" spans="1:2" ht="18.75">
      <c r="A129" s="2"/>
      <c r="B129" t="s">
        <v>125</v>
      </c>
    </row>
    <row r="130" spans="1:2" ht="18.75">
      <c r="A130" s="2"/>
      <c r="B130" t="s">
        <v>282</v>
      </c>
    </row>
    <row r="131" spans="1:2" ht="18.75">
      <c r="A131" s="2"/>
      <c r="B131" t="s">
        <v>126</v>
      </c>
    </row>
    <row r="132" ht="18.75">
      <c r="A132" s="2"/>
    </row>
    <row r="133" spans="1:2" ht="18.75">
      <c r="A133" s="2" t="s">
        <v>127</v>
      </c>
      <c r="B133" s="24" t="s">
        <v>128</v>
      </c>
    </row>
    <row r="134" spans="1:2" ht="18.75">
      <c r="A134" s="2"/>
      <c r="B134" s="24"/>
    </row>
    <row r="135" ht="15">
      <c r="B135" s="27" t="s">
        <v>146</v>
      </c>
    </row>
    <row r="136" ht="15">
      <c r="B136" s="27"/>
    </row>
    <row r="137" ht="15">
      <c r="B137" s="27"/>
    </row>
    <row r="138" ht="15">
      <c r="B138" s="27"/>
    </row>
    <row r="139" ht="15">
      <c r="B139" s="27"/>
    </row>
    <row r="140" ht="15">
      <c r="B140" s="27"/>
    </row>
    <row r="141" spans="1:2" ht="18.75">
      <c r="A141" s="2" t="s">
        <v>129</v>
      </c>
      <c r="B141" s="57" t="s">
        <v>130</v>
      </c>
    </row>
    <row r="142" spans="1:2" ht="18.75">
      <c r="A142" s="2"/>
      <c r="B142" s="57"/>
    </row>
    <row r="143" ht="12.75">
      <c r="B143" t="s">
        <v>307</v>
      </c>
    </row>
    <row r="144" ht="15">
      <c r="B144" s="27"/>
    </row>
    <row r="145" ht="15">
      <c r="B145" s="27"/>
    </row>
    <row r="146" spans="1:7" ht="18.75">
      <c r="A146" s="2" t="s">
        <v>131</v>
      </c>
      <c r="B146" s="24" t="s">
        <v>132</v>
      </c>
      <c r="G146" s="13" t="s">
        <v>66</v>
      </c>
    </row>
    <row r="147" spans="1:7" ht="18.75">
      <c r="A147" s="2"/>
      <c r="B147" s="24"/>
      <c r="F147" s="13" t="s">
        <v>91</v>
      </c>
      <c r="G147" s="25" t="s">
        <v>46</v>
      </c>
    </row>
    <row r="148" spans="2:7" ht="15">
      <c r="B148" s="27" t="s">
        <v>133</v>
      </c>
      <c r="F148" s="58" t="s">
        <v>262</v>
      </c>
      <c r="G148" s="58" t="s">
        <v>262</v>
      </c>
    </row>
    <row r="149" spans="2:7" ht="15">
      <c r="B149" s="27"/>
      <c r="C149" s="68"/>
      <c r="G149" s="68"/>
    </row>
    <row r="150" spans="1:7" ht="17.25">
      <c r="A150" s="14" t="s">
        <v>134</v>
      </c>
      <c r="B150" s="27" t="s">
        <v>135</v>
      </c>
      <c r="F150" s="60">
        <f>SUM('Condensed PL-31.3.2010'!G38)</f>
        <v>26441</v>
      </c>
      <c r="G150" s="19">
        <f>SUM('Condensed PL-31.3.2010'!N38)</f>
        <v>106439</v>
      </c>
    </row>
    <row r="151" spans="1:7" ht="32.25">
      <c r="A151" s="69" t="s">
        <v>136</v>
      </c>
      <c r="B151" s="70" t="s">
        <v>150</v>
      </c>
      <c r="C151" s="69"/>
      <c r="D151" s="69"/>
      <c r="E151" s="69"/>
      <c r="F151" s="63">
        <f>SUM('Condensed PL-31.3.2010'!G43)</f>
        <v>391496</v>
      </c>
      <c r="G151" s="63">
        <f>SUM('Condensed PL-31.3.2010'!N43)</f>
        <v>391496</v>
      </c>
    </row>
    <row r="152" spans="1:7" ht="15.75" thickBot="1">
      <c r="A152" s="71"/>
      <c r="B152" s="27" t="s">
        <v>137</v>
      </c>
      <c r="C152" s="69"/>
      <c r="D152" s="69"/>
      <c r="E152" s="69"/>
      <c r="F152" s="72">
        <f>SUM(F150/F151)*100</f>
        <v>6.753836565379978</v>
      </c>
      <c r="G152" s="72">
        <f>SUM(G150/G151)*100</f>
        <v>27.18776181621268</v>
      </c>
    </row>
    <row r="153" spans="1:5" ht="15.75" thickTop="1">
      <c r="A153" s="71"/>
      <c r="B153" s="27"/>
      <c r="C153" s="69"/>
      <c r="D153" s="69"/>
      <c r="E153" s="69"/>
    </row>
    <row r="154" spans="1:7" ht="18.75">
      <c r="A154" s="2" t="s">
        <v>138</v>
      </c>
      <c r="B154" s="24" t="s">
        <v>258</v>
      </c>
      <c r="C154" s="69"/>
      <c r="D154" s="69"/>
      <c r="E154" s="69"/>
      <c r="F154" s="69"/>
      <c r="G154" s="69"/>
    </row>
    <row r="155" spans="1:7" ht="18.75">
      <c r="A155" s="2"/>
      <c r="B155" s="24"/>
      <c r="C155" s="69"/>
      <c r="D155" s="69"/>
      <c r="E155" s="69"/>
      <c r="F155" s="69"/>
      <c r="G155" s="69"/>
    </row>
    <row r="156" ht="12.75">
      <c r="B156" t="s">
        <v>259</v>
      </c>
    </row>
  </sheetData>
  <sheetProtection password="DF0A" sheet="1" objects="1" scenarios="1"/>
  <printOptions/>
  <pageMargins left="0.75" right="0.75" top="1" bottom="1" header="0.5" footer="0.5"/>
  <pageSetup fitToHeight="4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workbookViewId="0" topLeftCell="A25">
      <selection activeCell="F34" sqref="F34"/>
    </sheetView>
  </sheetViews>
  <sheetFormatPr defaultColWidth="9.140625" defaultRowHeight="12.75"/>
  <cols>
    <col min="1" max="1" width="9.140625" style="131" customWidth="1"/>
    <col min="2" max="2" width="10.8515625" style="131" customWidth="1"/>
    <col min="3" max="3" width="27.28125" style="131" customWidth="1"/>
    <col min="4" max="4" width="15.140625" style="131" customWidth="1"/>
    <col min="5" max="5" width="11.28125" style="131" bestFit="1" customWidth="1"/>
    <col min="6" max="6" width="10.7109375" style="131" customWidth="1"/>
    <col min="7" max="16384" width="9.140625" style="131" customWidth="1"/>
  </cols>
  <sheetData>
    <row r="1" ht="24.75">
      <c r="A1" s="140" t="s">
        <v>244</v>
      </c>
    </row>
    <row r="2" ht="24.75">
      <c r="A2" s="141" t="s">
        <v>3</v>
      </c>
    </row>
    <row r="3" spans="1:2" ht="24.75">
      <c r="A3" s="141" t="s">
        <v>260</v>
      </c>
      <c r="B3" s="132"/>
    </row>
    <row r="4" ht="18">
      <c r="A4" s="132"/>
    </row>
    <row r="5" ht="24.75">
      <c r="A5" s="141" t="s">
        <v>33</v>
      </c>
    </row>
    <row r="7" spans="1:2" ht="21">
      <c r="A7" s="142" t="s">
        <v>221</v>
      </c>
      <c r="B7" s="143" t="s">
        <v>34</v>
      </c>
    </row>
    <row r="8" spans="1:2" ht="21">
      <c r="A8" s="142"/>
      <c r="B8" s="143" t="s">
        <v>178</v>
      </c>
    </row>
    <row r="9" spans="1:2" ht="21">
      <c r="A9" s="142"/>
      <c r="B9" s="143" t="s">
        <v>179</v>
      </c>
    </row>
    <row r="10" spans="1:2" ht="21">
      <c r="A10" s="142"/>
      <c r="B10" s="143"/>
    </row>
    <row r="11" spans="1:2" ht="21">
      <c r="A11" s="142"/>
      <c r="B11" s="143" t="s">
        <v>180</v>
      </c>
    </row>
    <row r="12" spans="1:2" ht="21">
      <c r="A12" s="142"/>
      <c r="B12" s="143" t="s">
        <v>220</v>
      </c>
    </row>
    <row r="14" spans="1:2" ht="22.5">
      <c r="A14" s="144" t="s">
        <v>222</v>
      </c>
      <c r="B14" s="133" t="s">
        <v>35</v>
      </c>
    </row>
    <row r="15" ht="19.5">
      <c r="B15" s="145" t="s">
        <v>36</v>
      </c>
    </row>
    <row r="16" ht="19.5">
      <c r="B16" s="145"/>
    </row>
    <row r="17" ht="19.5">
      <c r="B17" s="145" t="s">
        <v>37</v>
      </c>
    </row>
    <row r="18" ht="19.5">
      <c r="B18" s="145" t="s">
        <v>38</v>
      </c>
    </row>
    <row r="19" ht="19.5">
      <c r="B19" s="145"/>
    </row>
    <row r="20" ht="19.5">
      <c r="B20" s="145" t="s">
        <v>39</v>
      </c>
    </row>
    <row r="21" ht="19.5">
      <c r="B21" s="145" t="s">
        <v>40</v>
      </c>
    </row>
    <row r="22" ht="19.5">
      <c r="B22" s="145" t="s">
        <v>41</v>
      </c>
    </row>
    <row r="23" ht="19.5">
      <c r="B23" s="145"/>
    </row>
    <row r="24" ht="19.5">
      <c r="B24" s="145" t="s">
        <v>223</v>
      </c>
    </row>
    <row r="25" ht="19.5">
      <c r="B25" s="145"/>
    </row>
    <row r="26" ht="19.5">
      <c r="B26" s="145" t="s">
        <v>224</v>
      </c>
    </row>
    <row r="28" spans="2:4" ht="16.5">
      <c r="B28" s="146" t="s">
        <v>225</v>
      </c>
      <c r="C28" s="146" t="s">
        <v>226</v>
      </c>
      <c r="D28" s="147">
        <v>0.21</v>
      </c>
    </row>
    <row r="29" spans="2:4" ht="16.5">
      <c r="B29" s="146" t="s">
        <v>227</v>
      </c>
      <c r="C29" s="146" t="s">
        <v>228</v>
      </c>
      <c r="D29" s="147">
        <v>0.26</v>
      </c>
    </row>
    <row r="30" spans="2:4" ht="16.5">
      <c r="B30" s="146" t="s">
        <v>229</v>
      </c>
      <c r="C30" s="146" t="s">
        <v>230</v>
      </c>
      <c r="D30" s="147">
        <v>0.3</v>
      </c>
    </row>
    <row r="31" spans="2:4" ht="16.5">
      <c r="B31" s="146" t="s">
        <v>231</v>
      </c>
      <c r="C31" s="146" t="s">
        <v>232</v>
      </c>
      <c r="D31" s="147">
        <v>0.23</v>
      </c>
    </row>
    <row r="32" spans="2:4" ht="17.25" thickBot="1">
      <c r="B32" s="146"/>
      <c r="C32" s="146"/>
      <c r="D32" s="148">
        <f>SUM(D28:D31)</f>
        <v>1</v>
      </c>
    </row>
    <row r="33" spans="2:4" ht="17.25" thickTop="1">
      <c r="B33" s="146"/>
      <c r="C33" s="146"/>
      <c r="D33" s="149"/>
    </row>
    <row r="34" spans="2:4" ht="16.5">
      <c r="B34" s="146"/>
      <c r="C34" s="146"/>
      <c r="D34" s="149"/>
    </row>
    <row r="35" spans="2:4" ht="16.5">
      <c r="B35" s="146"/>
      <c r="C35" s="146"/>
      <c r="D35" s="149"/>
    </row>
    <row r="36" spans="2:4" ht="16.5">
      <c r="B36" s="146"/>
      <c r="C36" s="146"/>
      <c r="D36" s="146"/>
    </row>
    <row r="37" spans="1:2" ht="22.5">
      <c r="A37" s="135" t="s">
        <v>233</v>
      </c>
      <c r="B37" s="133" t="s">
        <v>42</v>
      </c>
    </row>
    <row r="38" ht="15">
      <c r="B38" s="131" t="s">
        <v>43</v>
      </c>
    </row>
    <row r="40" spans="1:2" ht="22.5">
      <c r="A40" s="135" t="s">
        <v>234</v>
      </c>
      <c r="B40" s="133" t="s">
        <v>212</v>
      </c>
    </row>
    <row r="41" ht="15">
      <c r="B41" s="131" t="s">
        <v>44</v>
      </c>
    </row>
    <row r="43" spans="1:2" ht="22.5">
      <c r="A43" s="135" t="s">
        <v>235</v>
      </c>
      <c r="B43" s="133" t="s">
        <v>45</v>
      </c>
    </row>
    <row r="44" ht="15">
      <c r="B44" s="131" t="s">
        <v>215</v>
      </c>
    </row>
    <row r="46" spans="1:2" ht="15">
      <c r="A46" s="134" t="s">
        <v>213</v>
      </c>
      <c r="B46" s="131" t="s">
        <v>276</v>
      </c>
    </row>
    <row r="47" ht="15">
      <c r="B47" s="131" t="s">
        <v>277</v>
      </c>
    </row>
    <row r="48" ht="15">
      <c r="B48" s="131" t="s">
        <v>214</v>
      </c>
    </row>
    <row r="52" spans="1:2" ht="22.5">
      <c r="A52" s="135" t="s">
        <v>236</v>
      </c>
      <c r="B52" s="133" t="s">
        <v>237</v>
      </c>
    </row>
    <row r="53" spans="4:5" ht="18">
      <c r="D53" s="348"/>
      <c r="E53" s="348"/>
    </row>
    <row r="54" spans="2:5" ht="18">
      <c r="B54" s="131" t="s">
        <v>238</v>
      </c>
      <c r="D54" s="151"/>
      <c r="E54" s="150"/>
    </row>
    <row r="56" spans="4:5" ht="18.75">
      <c r="D56" s="152"/>
      <c r="E56" s="152"/>
    </row>
    <row r="57" spans="1:5" ht="22.5">
      <c r="A57" s="135" t="s">
        <v>239</v>
      </c>
      <c r="B57" s="133" t="s">
        <v>47</v>
      </c>
      <c r="D57" s="152"/>
      <c r="E57" s="152"/>
    </row>
    <row r="58" spans="1:5" ht="22.5">
      <c r="A58" s="135"/>
      <c r="B58" s="153" t="s">
        <v>278</v>
      </c>
      <c r="D58" s="152"/>
      <c r="E58" s="152"/>
    </row>
    <row r="59" spans="4:5" ht="18.75">
      <c r="D59" s="152"/>
      <c r="E59" s="152"/>
    </row>
    <row r="60" spans="1:5" ht="50.25">
      <c r="A60" s="154"/>
      <c r="B60" s="155"/>
      <c r="C60" s="154"/>
      <c r="D60" s="156" t="s">
        <v>48</v>
      </c>
      <c r="E60" s="157" t="s">
        <v>49</v>
      </c>
    </row>
    <row r="61" spans="1:5" ht="16.5">
      <c r="A61" s="154"/>
      <c r="B61" s="154"/>
      <c r="C61" s="154"/>
      <c r="D61" s="156" t="s">
        <v>2</v>
      </c>
      <c r="E61" s="156" t="s">
        <v>2</v>
      </c>
    </row>
    <row r="62" spans="1:5" ht="16.5">
      <c r="A62" s="154"/>
      <c r="B62" s="154" t="s">
        <v>50</v>
      </c>
      <c r="C62" s="154"/>
      <c r="D62" s="154">
        <f>SUM('KLSE notes-31.3.2010'!C16)</f>
        <v>92822</v>
      </c>
      <c r="E62" s="154">
        <f>SUM('KLSE notes-31.3.2010'!C26)</f>
        <v>13004</v>
      </c>
    </row>
    <row r="63" spans="1:5" ht="16.5">
      <c r="A63" s="154"/>
      <c r="B63" s="154" t="s">
        <v>204</v>
      </c>
      <c r="C63" s="154"/>
      <c r="D63" s="154">
        <f>SUM('KLSE notes-31.3.2010'!C17)</f>
        <v>92461</v>
      </c>
      <c r="E63" s="154">
        <f>SUM('KLSE notes-31.3.2010'!C27)</f>
        <v>2486</v>
      </c>
    </row>
    <row r="64" spans="1:5" ht="16.5">
      <c r="A64" s="154"/>
      <c r="B64" s="154" t="s">
        <v>51</v>
      </c>
      <c r="C64" s="154"/>
      <c r="D64" s="154">
        <f>SUM('KLSE notes-31.3.2010'!C18)</f>
        <v>227741</v>
      </c>
      <c r="E64" s="154">
        <f>SUM('KLSE notes-31.3.2010'!C28)</f>
        <v>19419</v>
      </c>
    </row>
    <row r="65" spans="1:5" ht="17.25" thickBot="1">
      <c r="A65" s="154"/>
      <c r="B65" s="154" t="s">
        <v>52</v>
      </c>
      <c r="C65" s="154"/>
      <c r="D65" s="158">
        <f>SUM(D62:D64)</f>
        <v>413024</v>
      </c>
      <c r="E65" s="158">
        <f>SUM(E62:E64)</f>
        <v>34909</v>
      </c>
    </row>
    <row r="66" spans="1:5" ht="17.25" thickTop="1">
      <c r="A66" s="154"/>
      <c r="B66" s="154"/>
      <c r="C66" s="154"/>
      <c r="D66" s="154"/>
      <c r="E66" s="154"/>
    </row>
    <row r="67" spans="1:2" ht="22.5">
      <c r="A67" s="135" t="s">
        <v>240</v>
      </c>
      <c r="B67" s="159" t="s">
        <v>26</v>
      </c>
    </row>
    <row r="68" ht="16.5">
      <c r="B68" s="154" t="s">
        <v>53</v>
      </c>
    </row>
    <row r="70" spans="1:2" ht="22.5">
      <c r="A70" s="135" t="s">
        <v>241</v>
      </c>
      <c r="B70" s="159" t="s">
        <v>54</v>
      </c>
    </row>
    <row r="71" ht="15">
      <c r="B71" s="131" t="s">
        <v>55</v>
      </c>
    </row>
    <row r="73" spans="1:2" ht="22.5">
      <c r="A73" s="135" t="s">
        <v>242</v>
      </c>
      <c r="B73" s="159" t="s">
        <v>56</v>
      </c>
    </row>
    <row r="74" ht="16.5">
      <c r="B74" s="160" t="s">
        <v>148</v>
      </c>
    </row>
    <row r="75" ht="16.5">
      <c r="B75" s="160"/>
    </row>
    <row r="76" ht="16.5">
      <c r="B76" s="160"/>
    </row>
    <row r="78" spans="1:2" ht="22.5">
      <c r="A78" s="135" t="s">
        <v>243</v>
      </c>
      <c r="B78" s="130" t="s">
        <v>57</v>
      </c>
    </row>
    <row r="80" ht="16.5">
      <c r="B80" s="160" t="s">
        <v>58</v>
      </c>
    </row>
    <row r="81" spans="2:5" ht="15">
      <c r="B81" s="131" t="s">
        <v>59</v>
      </c>
      <c r="E81" s="134" t="s">
        <v>60</v>
      </c>
    </row>
    <row r="82" spans="2:5" ht="16.5">
      <c r="B82" s="131" t="s">
        <v>245</v>
      </c>
      <c r="E82" s="156">
        <f>SUM('[2]CG30.9.09'!$J$577)/1000000</f>
        <v>574.9223478365001</v>
      </c>
    </row>
    <row r="83" spans="2:5" ht="16.5">
      <c r="B83" s="131" t="s">
        <v>181</v>
      </c>
      <c r="E83" s="344">
        <v>-18</v>
      </c>
    </row>
    <row r="84" spans="2:5" ht="17.25" thickBot="1">
      <c r="B84" s="131" t="s">
        <v>286</v>
      </c>
      <c r="E84" s="158">
        <f>SUM(E82+E83)</f>
        <v>556.9223478365001</v>
      </c>
    </row>
    <row r="85" ht="15.75" thickTop="1"/>
    <row r="86" spans="1:6" ht="22.5">
      <c r="A86" s="135"/>
      <c r="B86" s="130"/>
      <c r="E86" s="161"/>
      <c r="F86" s="162"/>
    </row>
    <row r="89" ht="15">
      <c r="E89" s="163"/>
    </row>
  </sheetData>
  <sheetProtection password="DF0A" sheet="1" objects="1" scenarios="1"/>
  <mergeCells count="1">
    <mergeCell ref="D53:E53"/>
  </mergeCells>
  <printOptions/>
  <pageMargins left="0.75" right="0.75" top="1" bottom="1" header="0.5" footer="0.5"/>
  <pageSetup fitToHeight="1" fitToWidth="1" horizontalDpi="600" verticalDpi="60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workbookViewId="0" topLeftCell="A1">
      <pane xSplit="4" ySplit="4" topLeftCell="E1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H13" sqref="H13"/>
    </sheetView>
  </sheetViews>
  <sheetFormatPr defaultColWidth="9.140625" defaultRowHeight="12.75"/>
  <cols>
    <col min="1" max="7" width="9.140625" style="266" customWidth="1"/>
    <col min="8" max="8" width="15.8515625" style="266" customWidth="1"/>
    <col min="9" max="9" width="9.140625" style="266" customWidth="1"/>
    <col min="10" max="10" width="16.00390625" style="272" customWidth="1"/>
    <col min="11" max="16384" width="9.140625" style="266" customWidth="1"/>
  </cols>
  <sheetData>
    <row r="1" ht="21">
      <c r="A1" s="265" t="s">
        <v>254</v>
      </c>
    </row>
    <row r="2" ht="18">
      <c r="A2" s="267" t="s">
        <v>3</v>
      </c>
    </row>
    <row r="3" ht="18.75">
      <c r="A3" s="1"/>
    </row>
    <row r="4" ht="18">
      <c r="A4" s="267" t="s">
        <v>260</v>
      </c>
    </row>
    <row r="5" ht="18.75">
      <c r="A5" s="1"/>
    </row>
    <row r="6" ht="18.75">
      <c r="A6" s="1"/>
    </row>
    <row r="7" ht="18.75">
      <c r="A7" s="268" t="s">
        <v>279</v>
      </c>
    </row>
    <row r="9" spans="1:7" ht="18.75">
      <c r="A9" s="1"/>
      <c r="B9" s="1"/>
      <c r="C9" s="1"/>
      <c r="D9" s="1"/>
      <c r="E9" s="1"/>
      <c r="F9" s="1"/>
      <c r="G9" s="1"/>
    </row>
    <row r="10" spans="1:10" ht="37.5">
      <c r="A10" s="1"/>
      <c r="B10" s="1"/>
      <c r="C10" s="1"/>
      <c r="D10" s="1"/>
      <c r="E10" s="1"/>
      <c r="F10" s="1"/>
      <c r="G10" s="1"/>
      <c r="H10" s="269" t="s">
        <v>280</v>
      </c>
      <c r="J10" s="277" t="s">
        <v>281</v>
      </c>
    </row>
    <row r="11" spans="1:10" ht="18.75">
      <c r="A11" s="1"/>
      <c r="B11" s="1"/>
      <c r="C11" s="1"/>
      <c r="D11" s="1"/>
      <c r="E11" s="1"/>
      <c r="F11" s="1"/>
      <c r="G11" s="1"/>
      <c r="H11" s="77" t="s">
        <v>2</v>
      </c>
      <c r="J11" s="278" t="s">
        <v>2</v>
      </c>
    </row>
    <row r="12" spans="1:10" ht="18.75">
      <c r="A12" s="1"/>
      <c r="B12" s="1"/>
      <c r="C12" s="1"/>
      <c r="D12" s="1"/>
      <c r="E12" s="1"/>
      <c r="F12" s="1"/>
      <c r="G12" s="1"/>
      <c r="H12" s="79"/>
      <c r="J12" s="279"/>
    </row>
    <row r="13" spans="1:10" ht="18.75">
      <c r="A13" s="1" t="s">
        <v>188</v>
      </c>
      <c r="B13" s="1"/>
      <c r="C13" s="1"/>
      <c r="D13" s="1"/>
      <c r="E13" s="1"/>
      <c r="F13" s="1"/>
      <c r="G13" s="1"/>
      <c r="H13" s="79">
        <v>178148</v>
      </c>
      <c r="J13" s="280">
        <v>77151</v>
      </c>
    </row>
    <row r="14" spans="1:10" ht="18.75">
      <c r="A14" s="1"/>
      <c r="B14" s="1"/>
      <c r="C14" s="1"/>
      <c r="D14" s="1"/>
      <c r="E14" s="1"/>
      <c r="F14" s="1"/>
      <c r="G14" s="1"/>
      <c r="H14" s="79"/>
      <c r="J14" s="280"/>
    </row>
    <row r="15" spans="1:10" ht="18.75">
      <c r="A15" s="1"/>
      <c r="B15" s="1"/>
      <c r="C15" s="1"/>
      <c r="D15" s="1"/>
      <c r="E15" s="1"/>
      <c r="F15" s="1"/>
      <c r="G15" s="1"/>
      <c r="H15" s="270"/>
      <c r="J15" s="280"/>
    </row>
    <row r="16" spans="1:10" ht="18.75">
      <c r="A16" s="1"/>
      <c r="B16" s="1"/>
      <c r="C16" s="1"/>
      <c r="D16" s="1"/>
      <c r="E16" s="1"/>
      <c r="F16" s="1"/>
      <c r="G16" s="1"/>
      <c r="H16" s="79"/>
      <c r="J16" s="280"/>
    </row>
    <row r="17" spans="1:10" ht="18.75">
      <c r="A17" s="1" t="s">
        <v>189</v>
      </c>
      <c r="B17" s="1"/>
      <c r="C17" s="1"/>
      <c r="D17" s="1"/>
      <c r="E17" s="1"/>
      <c r="F17" s="1"/>
      <c r="G17" s="1"/>
      <c r="H17" s="78">
        <v>-125874</v>
      </c>
      <c r="J17" s="280">
        <v>-129940</v>
      </c>
    </row>
    <row r="18" spans="1:10" ht="18.75">
      <c r="A18" s="1"/>
      <c r="B18" s="1"/>
      <c r="C18" s="1"/>
      <c r="D18" s="1"/>
      <c r="E18" s="1"/>
      <c r="F18" s="1"/>
      <c r="G18" s="1"/>
      <c r="H18" s="78"/>
      <c r="J18" s="280"/>
    </row>
    <row r="19" spans="1:10" ht="18.75">
      <c r="A19" s="1"/>
      <c r="B19" s="1"/>
      <c r="C19" s="1"/>
      <c r="D19" s="1"/>
      <c r="E19" s="1"/>
      <c r="F19" s="1"/>
      <c r="G19" s="1"/>
      <c r="H19" s="78"/>
      <c r="J19" s="280"/>
    </row>
    <row r="20" spans="1:10" ht="18.75">
      <c r="A20" s="1"/>
      <c r="B20" s="1"/>
      <c r="C20" s="1"/>
      <c r="D20" s="1"/>
      <c r="E20" s="1"/>
      <c r="F20" s="1"/>
      <c r="G20" s="1"/>
      <c r="H20" s="79"/>
      <c r="J20" s="280"/>
    </row>
    <row r="21" spans="1:10" ht="18.75">
      <c r="A21" s="1" t="s">
        <v>190</v>
      </c>
      <c r="B21" s="1"/>
      <c r="C21" s="1"/>
      <c r="D21" s="1"/>
      <c r="E21" s="1"/>
      <c r="F21" s="1"/>
      <c r="G21" s="1"/>
      <c r="H21" s="97">
        <v>-11022</v>
      </c>
      <c r="J21" s="281">
        <v>78790</v>
      </c>
    </row>
    <row r="22" spans="1:10" ht="18.75">
      <c r="A22" s="1" t="s">
        <v>143</v>
      </c>
      <c r="B22" s="1"/>
      <c r="C22" s="1"/>
      <c r="D22" s="1"/>
      <c r="E22" s="1"/>
      <c r="F22" s="1"/>
      <c r="G22" s="1"/>
      <c r="H22" s="78">
        <f>SUM(H13:H21)</f>
        <v>41252</v>
      </c>
      <c r="J22" s="282">
        <f>SUM(J13:J21)</f>
        <v>26001</v>
      </c>
    </row>
    <row r="23" spans="1:10" ht="18.75">
      <c r="A23" s="1"/>
      <c r="B23" s="1"/>
      <c r="C23" s="1"/>
      <c r="D23" s="1"/>
      <c r="E23" s="1"/>
      <c r="F23" s="1"/>
      <c r="G23" s="1"/>
      <c r="H23" s="79"/>
      <c r="J23" s="280"/>
    </row>
    <row r="24" spans="1:10" ht="18.75">
      <c r="A24" s="1"/>
      <c r="B24" s="1"/>
      <c r="C24" s="1"/>
      <c r="D24" s="1"/>
      <c r="E24" s="1"/>
      <c r="F24" s="1"/>
      <c r="G24" s="1"/>
      <c r="H24" s="79"/>
      <c r="J24" s="280"/>
    </row>
    <row r="25" spans="1:10" ht="18.75">
      <c r="A25" s="1" t="s">
        <v>246</v>
      </c>
      <c r="B25" s="1"/>
      <c r="C25" s="1"/>
      <c r="D25" s="1"/>
      <c r="E25" s="1"/>
      <c r="F25" s="1"/>
      <c r="G25" s="1"/>
      <c r="H25" s="79">
        <v>61115</v>
      </c>
      <c r="J25" s="280">
        <v>35114</v>
      </c>
    </row>
    <row r="26" spans="1:10" ht="18.75">
      <c r="A26" s="1"/>
      <c r="B26" s="1"/>
      <c r="C26" s="1"/>
      <c r="D26" s="1"/>
      <c r="E26" s="1"/>
      <c r="F26" s="1"/>
      <c r="G26" s="1"/>
      <c r="H26" s="79"/>
      <c r="J26" s="280"/>
    </row>
    <row r="27" spans="1:10" ht="19.5" thickBot="1">
      <c r="A27" s="1" t="s">
        <v>287</v>
      </c>
      <c r="B27" s="1"/>
      <c r="C27" s="1"/>
      <c r="D27" s="1"/>
      <c r="E27" s="1"/>
      <c r="F27" s="1"/>
      <c r="G27" s="1"/>
      <c r="H27" s="80">
        <f>SUM(H22:H26)</f>
        <v>102367</v>
      </c>
      <c r="J27" s="283">
        <f>SUM(J22:J25)</f>
        <v>61115</v>
      </c>
    </row>
    <row r="28" spans="1:10" ht="19.5" thickTop="1">
      <c r="A28" s="1"/>
      <c r="B28" s="1"/>
      <c r="C28" s="1"/>
      <c r="D28" s="1"/>
      <c r="E28" s="1"/>
      <c r="F28" s="1"/>
      <c r="G28" s="1"/>
      <c r="H28" s="81"/>
      <c r="J28" s="279"/>
    </row>
    <row r="29" spans="1:10" ht="18.75">
      <c r="A29" s="1"/>
      <c r="B29" s="1"/>
      <c r="C29" s="1"/>
      <c r="D29" s="1"/>
      <c r="E29" s="1"/>
      <c r="F29" s="1"/>
      <c r="G29" s="1"/>
      <c r="H29" s="81"/>
      <c r="J29" s="279"/>
    </row>
    <row r="30" ht="12.75">
      <c r="H30" s="271"/>
    </row>
    <row r="31" ht="15.75">
      <c r="A31" s="6" t="s">
        <v>252</v>
      </c>
    </row>
    <row r="32" ht="15.75">
      <c r="A32" s="6" t="s">
        <v>187</v>
      </c>
    </row>
  </sheetData>
  <sheetProtection password="DF0A" sheet="1" objects="1" scenarios="1"/>
  <printOptions/>
  <pageMargins left="0.75" right="0.75" top="1" bottom="1" header="0.5" footer="0.5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QL Feed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QL Feed</dc:creator>
  <cp:keywords/>
  <dc:description/>
  <cp:lastModifiedBy>yvonneng</cp:lastModifiedBy>
  <cp:lastPrinted>2010-05-24T08:58:05Z</cp:lastPrinted>
  <dcterms:created xsi:type="dcterms:W3CDTF">2005-06-25T00:58:02Z</dcterms:created>
  <dcterms:modified xsi:type="dcterms:W3CDTF">2010-05-24T09:46:01Z</dcterms:modified>
  <cp:category/>
  <cp:version/>
  <cp:contentType/>
  <cp:contentStatus/>
</cp:coreProperties>
</file>